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7.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8.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10. GIZ\GIZ\Mini Business Plan\"/>
    </mc:Choice>
  </mc:AlternateContent>
  <bookViews>
    <workbookView xWindow="480" yWindow="180" windowWidth="15195" windowHeight="8595"/>
  </bookViews>
  <sheets>
    <sheet name="Read Me" sheetId="23" r:id="rId1"/>
    <sheet name="Quick Check" sheetId="22" r:id="rId2"/>
    <sheet name="Questionaire" sheetId="8" r:id="rId3"/>
    <sheet name="Review" sheetId="20" r:id="rId4"/>
    <sheet name="Summary" sheetId="9" r:id="rId5"/>
    <sheet name="12-Month Cash Flow" sheetId="18" r:id="rId6"/>
    <sheet name="10-Year Cash Flow" sheetId="19" r:id="rId7"/>
    <sheet name="Energy Calculation" sheetId="15" r:id="rId8"/>
    <sheet name="1st Loan Repayment" sheetId="16" r:id="rId9"/>
    <sheet name="2nd Loan Repayment" sheetId="17" r:id="rId10"/>
  </sheets>
  <definedNames>
    <definedName name="Beg_Bal" localSheetId="6">#REF!</definedName>
    <definedName name="Beg_Bal" localSheetId="5">#REF!</definedName>
    <definedName name="Beg_Bal" localSheetId="8">'1st Loan Repayment'!$C$15:$C$374</definedName>
    <definedName name="Beg_Bal" localSheetId="9">'2nd Loan Repayment'!$C$15:$C$374</definedName>
    <definedName name="Beg_Bal" localSheetId="0">#REF!</definedName>
    <definedName name="Beg_Bal">#REF!</definedName>
    <definedName name="Beg_Bal2" localSheetId="0">#REF!</definedName>
    <definedName name="Beg_Bal2">#REF!</definedName>
    <definedName name="Cum_Int" localSheetId="6">#REF!</definedName>
    <definedName name="Cum_Int" localSheetId="5">#REF!</definedName>
    <definedName name="Cum_Int" localSheetId="8">'1st Loan Repayment'!$J$15:$J$374</definedName>
    <definedName name="Cum_Int" localSheetId="9">'2nd Loan Repayment'!$J$15:$J$374</definedName>
    <definedName name="Cum_Int" localSheetId="0">#REF!</definedName>
    <definedName name="Cum_Int">#REF!</definedName>
    <definedName name="Data" localSheetId="6">#REF!</definedName>
    <definedName name="Data" localSheetId="5">#REF!</definedName>
    <definedName name="Data" localSheetId="8">'1st Loan Repayment'!$A$15:$J$374</definedName>
    <definedName name="Data" localSheetId="9">'2nd Loan Repayment'!$A$15:$J$374</definedName>
    <definedName name="Data" localSheetId="0">#REF!</definedName>
    <definedName name="Data">#REF!</definedName>
    <definedName name="End_Bal" localSheetId="6">#REF!</definedName>
    <definedName name="End_Bal" localSheetId="5">#REF!</definedName>
    <definedName name="End_Bal" localSheetId="8">'1st Loan Repayment'!$I$15:$I$374</definedName>
    <definedName name="End_Bal" localSheetId="9">'2nd Loan Repayment'!$I$15:$I$374</definedName>
    <definedName name="End_Bal" localSheetId="0">#REF!</definedName>
    <definedName name="End_Bal">#REF!</definedName>
    <definedName name="Extra_Pay" localSheetId="6">#REF!</definedName>
    <definedName name="Extra_Pay" localSheetId="5">#REF!</definedName>
    <definedName name="Extra_Pay" localSheetId="8">'1st Loan Repayment'!$E$15:$E$374</definedName>
    <definedName name="Extra_Pay" localSheetId="9">'2nd Loan Repayment'!$E$15:$E$374</definedName>
    <definedName name="Extra_Pay" localSheetId="0">#REF!</definedName>
    <definedName name="Extra_Pay">#REF!</definedName>
    <definedName name="Full_Print" localSheetId="6">#REF!</definedName>
    <definedName name="Full_Print" localSheetId="5">#REF!</definedName>
    <definedName name="Full_Print" localSheetId="8">'1st Loan Repayment'!$A$1:$J$374</definedName>
    <definedName name="Full_Print" localSheetId="9">'2nd Loan Repayment'!$A$1:$J$374</definedName>
    <definedName name="Full_Print" localSheetId="0">#REF!</definedName>
    <definedName name="Full_Print">#REF!</definedName>
    <definedName name="Header_Row" localSheetId="6">ROW(#REF!)</definedName>
    <definedName name="Header_Row" localSheetId="5">ROW(#REF!)</definedName>
    <definedName name="Header_Row" localSheetId="8">ROW('1st Loan Repayment'!$14:$14)</definedName>
    <definedName name="Header_Row" localSheetId="9">ROW('2nd Loan Repayment'!$14:$14)</definedName>
    <definedName name="Header_Row">ROW(#REF!)</definedName>
    <definedName name="Int" localSheetId="6">#REF!</definedName>
    <definedName name="Int" localSheetId="5">#REF!</definedName>
    <definedName name="Int" localSheetId="8">'1st Loan Repayment'!$H$15:$H$374</definedName>
    <definedName name="Int" localSheetId="9">'2nd Loan Repayment'!$H$15:$H$374</definedName>
    <definedName name="Int" localSheetId="0">#REF!</definedName>
    <definedName name="Int">#REF!</definedName>
    <definedName name="Interest_Rate" localSheetId="6">#REF!</definedName>
    <definedName name="Interest_Rate" localSheetId="5">#REF!</definedName>
    <definedName name="Interest_Rate" localSheetId="8">'1st Loan Repayment'!$D$6</definedName>
    <definedName name="Interest_Rate" localSheetId="9">'2nd Loan Repayment'!$D$6</definedName>
    <definedName name="Interest_Rate" localSheetId="0">#REF!</definedName>
    <definedName name="Interest_Rate">#REF!</definedName>
    <definedName name="Last_Row" localSheetId="6">IF('10-Year Cash Flow'!Values_Entered,'10-Year Cash Flow'!Header_Row+'10-Year Cash Flow'!Number_of_Payments,'10-Year Cash Flow'!Header_Row)</definedName>
    <definedName name="Last_Row" localSheetId="5">IF('12-Month Cash Flow'!Values_Entered,'12-Month Cash Flow'!Header_Row+'12-Month Cash Flow'!Number_of_Payments,'12-Month Cash Flow'!Header_Row)</definedName>
    <definedName name="Last_Row" localSheetId="8">IF('1st Loan Repayment'!Values_Entered,'1st Loan Repayment'!Header_Row+'1st Loan Repayment'!Number_of_Payments,'1st Loan Repayment'!Header_Row)</definedName>
    <definedName name="Last_Row" localSheetId="9">IF('2nd Loan Repayment'!Values_Entered,'2nd Loan Repayment'!Header_Row+'2nd Loan Repayment'!Number_of_Payments,'2nd Loan Repayment'!Header_Row)</definedName>
    <definedName name="Last_Row" localSheetId="0">IF('Read Me'!Values_Entered,Header_Row+'Read Me'!Number_of_Payments,Header_Row)</definedName>
    <definedName name="Last_Row">IF(Values_Entered,Header_Row+Number_of_Payments,Header_Row)</definedName>
    <definedName name="Loan_Amount" localSheetId="6">#REF!</definedName>
    <definedName name="Loan_Amount" localSheetId="5">#REF!</definedName>
    <definedName name="Loan_Amount" localSheetId="8">'1st Loan Repayment'!$D$5</definedName>
    <definedName name="Loan_Amount" localSheetId="9">'2nd Loan Repayment'!$D$5</definedName>
    <definedName name="Loan_Amount" localSheetId="0">#REF!</definedName>
    <definedName name="Loan_Amount">#REF!</definedName>
    <definedName name="Loan_Start" localSheetId="6">#REF!</definedName>
    <definedName name="Loan_Start" localSheetId="5">#REF!</definedName>
    <definedName name="Loan_Start" localSheetId="8">'1st Loan Repayment'!$D$9</definedName>
    <definedName name="Loan_Start" localSheetId="9">'2nd Loan Repayment'!$D$9</definedName>
    <definedName name="Loan_Start" localSheetId="0">#REF!</definedName>
    <definedName name="Loan_Start">#REF!</definedName>
    <definedName name="Loan_Years" localSheetId="6">#REF!</definedName>
    <definedName name="Loan_Years" localSheetId="5">#REF!</definedName>
    <definedName name="Loan_Years" localSheetId="8">'1st Loan Repayment'!$D$7</definedName>
    <definedName name="Loan_Years" localSheetId="9">'2nd Loan Repayment'!$D$7</definedName>
    <definedName name="Loan_Years" localSheetId="0">#REF!</definedName>
    <definedName name="Loan_Years">#REF!</definedName>
    <definedName name="Num_Pmt_Per_Year" localSheetId="6">#REF!</definedName>
    <definedName name="Num_Pmt_Per_Year" localSheetId="5">#REF!</definedName>
    <definedName name="Num_Pmt_Per_Year" localSheetId="8">'1st Loan Repayment'!$D$8</definedName>
    <definedName name="Num_Pmt_Per_Year" localSheetId="9">'2nd Loan Repayment'!$D$8</definedName>
    <definedName name="Num_Pmt_Per_Year" localSheetId="0">#REF!</definedName>
    <definedName name="Num_Pmt_Per_Year">#REF!</definedName>
    <definedName name="Number_of_Payments" localSheetId="6">MATCH(0.01,'10-Year Cash Flow'!End_Bal,-1)+1</definedName>
    <definedName name="Number_of_Payments" localSheetId="5">MATCH(0.01,'12-Month Cash Flow'!End_Bal,-1)+1</definedName>
    <definedName name="Number_of_Payments" localSheetId="8">MATCH(0.01,'1st Loan Repayment'!End_Bal,-1)+1</definedName>
    <definedName name="Number_of_Payments" localSheetId="9">MATCH(0.01,'2nd Loan Repayment'!End_Bal,-1)+1</definedName>
    <definedName name="Number_of_Payments" localSheetId="0">MATCH(0.01,'Read Me'!End_Bal,-1)+1</definedName>
    <definedName name="Number_of_Payments">MATCH(0.01,End_Bal,-1)+1</definedName>
    <definedName name="Pay_Date" localSheetId="6">#REF!</definedName>
    <definedName name="Pay_Date" localSheetId="5">#REF!</definedName>
    <definedName name="Pay_Date" localSheetId="8">'1st Loan Repayment'!$B$15:$B$374</definedName>
    <definedName name="Pay_Date" localSheetId="9">'2nd Loan Repayment'!$B$15:$B$374</definedName>
    <definedName name="Pay_Date" localSheetId="0">#REF!</definedName>
    <definedName name="Pay_Date">#REF!</definedName>
    <definedName name="Pay_Num" localSheetId="6">#REF!</definedName>
    <definedName name="Pay_Num" localSheetId="5">#REF!</definedName>
    <definedName name="Pay_Num" localSheetId="8">'1st Loan Repayment'!$A$15:$A$374</definedName>
    <definedName name="Pay_Num" localSheetId="9">'2nd Loan Repayment'!$A$15:$A$374</definedName>
    <definedName name="Pay_Num" localSheetId="0">#REF!</definedName>
    <definedName name="Pay_Num">#REF!</definedName>
    <definedName name="Payment_Date" localSheetId="6">DATE(YEAR('10-Year Cash Flow'!Loan_Start),MONTH('10-Year Cash Flow'!Loan_Start)+Payment_Number,DAY('10-Year Cash Flow'!Loan_Start))</definedName>
    <definedName name="Payment_Date" localSheetId="5">DATE(YEAR('12-Month Cash Flow'!Loan_Start),MONTH('12-Month Cash Flow'!Loan_Start)+Payment_Number,DAY('12-Month Cash Flow'!Loan_Start))</definedName>
    <definedName name="Payment_Date" localSheetId="8">DATE(YEAR('1st Loan Repayment'!Loan_Start),MONTH('1st Loan Repayment'!Loan_Start)+Payment_Number,DAY('1st Loan Repayment'!Loan_Start))</definedName>
    <definedName name="Payment_Date" localSheetId="9">DATE(YEAR('2nd Loan Repayment'!Loan_Start),MONTH('2nd Loan Repayment'!Loan_Start)+Payment_Number,DAY('2nd Loan Repayment'!Loan_Start))</definedName>
    <definedName name="Payment_Date" localSheetId="0">DATE(YEAR('Read Me'!Loan_Start),MONTH('Read Me'!Loan_Start)+Payment_Number,DAY('Read Me'!Loan_Start))</definedName>
    <definedName name="Payment_Date">DATE(YEAR(Loan_Start),MONTH(Loan_Start)+Payment_Number,DAY(Loan_Start))</definedName>
    <definedName name="Payment_date2" localSheetId="6">DATE(YEAR('10-Year Cash Flow'!Loan_Start),MONTH('10-Year Cash Flow'!Loan_Start)+Payment_Number,DAY('10-Year Cash Flow'!Loan_Start))</definedName>
    <definedName name="Payment_date2" localSheetId="5">DATE(YEAR('12-Month Cash Flow'!Loan_Start),MONTH('12-Month Cash Flow'!Loan_Start)+Payment_Number,DAY('12-Month Cash Flow'!Loan_Start))</definedName>
    <definedName name="Payment_date2" localSheetId="0">DATE(YEAR('Read Me'!Loan_Start),MONTH('Read Me'!Loan_Start)+Payment_Number,DAY('Read Me'!Loan_Start))</definedName>
    <definedName name="Payment_date2">DATE(YEAR([0]!Loan_Start),MONTH([0]!Loan_Start)+Payment_Number,DAY([0]!Loan_Start))</definedName>
    <definedName name="Princ" localSheetId="6">#REF!</definedName>
    <definedName name="Princ" localSheetId="5">#REF!</definedName>
    <definedName name="Princ" localSheetId="8">'1st Loan Repayment'!$G$15:$G$374</definedName>
    <definedName name="Princ" localSheetId="9">'2nd Loan Repayment'!$G$15:$G$374</definedName>
    <definedName name="Princ" localSheetId="0">#REF!</definedName>
    <definedName name="Princ">#REF!</definedName>
    <definedName name="_xlnm.Print_Area" localSheetId="8">'1st Loan Repayment'!$A$1:$J$166</definedName>
    <definedName name="_xlnm.Print_Area" localSheetId="9">'2nd Loan Repayment'!$A$1:$J$166</definedName>
    <definedName name="_xlnm.Print_Area" localSheetId="0">'Read Me'!$A$1:$I$31</definedName>
    <definedName name="_xlnm.Print_Area" localSheetId="4">Summary!$A$1:$J$111</definedName>
    <definedName name="Print_Area_Reset" localSheetId="6">OFFSET('10-Year Cash Flow'!Full_Print,0,0,'10-Year Cash Flow'!Last_Row)</definedName>
    <definedName name="Print_Area_Reset" localSheetId="5">OFFSET('12-Month Cash Flow'!Full_Print,0,0,'12-Month Cash Flow'!Last_Row)</definedName>
    <definedName name="Print_Area_Reset" localSheetId="8">OFFSET('1st Loan Repayment'!Full_Print,0,0,'1st Loan Repayment'!Last_Row)</definedName>
    <definedName name="Print_Area_Reset" localSheetId="9">OFFSET('2nd Loan Repayment'!Full_Print,0,0,'2nd Loan Repayment'!Last_Row)</definedName>
    <definedName name="Print_Area_Reset" localSheetId="0">OFFSET('Read Me'!Full_Print,0,0,'Read Me'!Last_Row)</definedName>
    <definedName name="Print_Area_Reset">OFFSET(Full_Print,0,0,Last_Row)</definedName>
    <definedName name="_xlnm.Print_Titles" localSheetId="6">'10-Year Cash Flow'!$3:$3</definedName>
    <definedName name="_xlnm.Print_Titles" localSheetId="5">'12-Month Cash Flow'!$3:$3</definedName>
    <definedName name="_xlnm.Print_Titles" localSheetId="8">'1st Loan Repayment'!$13:$13</definedName>
    <definedName name="_xlnm.Print_Titles" localSheetId="9">'2nd Loan Repayment'!$13:$13</definedName>
    <definedName name="Sched_Pay" localSheetId="6">#REF!</definedName>
    <definedName name="Sched_Pay" localSheetId="5">#REF!</definedName>
    <definedName name="Sched_Pay" localSheetId="8">'1st Loan Repayment'!$D$15:$D$374</definedName>
    <definedName name="Sched_Pay" localSheetId="9">'2nd Loan Repayment'!$D$15:$D$374</definedName>
    <definedName name="Sched_Pay" localSheetId="0">#REF!</definedName>
    <definedName name="Sched_Pay">#REF!</definedName>
    <definedName name="Scheduled_Extra_Payments" localSheetId="6">#REF!</definedName>
    <definedName name="Scheduled_Extra_Payments" localSheetId="5">#REF!</definedName>
    <definedName name="Scheduled_Extra_Payments" localSheetId="8">'1st Loan Repayment'!$D$10</definedName>
    <definedName name="Scheduled_Extra_Payments" localSheetId="9">'2nd Loan Repayment'!$D$10</definedName>
    <definedName name="Scheduled_Extra_Payments" localSheetId="0">#REF!</definedName>
    <definedName name="Scheduled_Extra_Payments">#REF!</definedName>
    <definedName name="Scheduled_Interest_Rate" localSheetId="6">#REF!</definedName>
    <definedName name="Scheduled_Interest_Rate" localSheetId="5">#REF!</definedName>
    <definedName name="Scheduled_Interest_Rate" localSheetId="8">'1st Loan Repayment'!$D$6</definedName>
    <definedName name="Scheduled_Interest_Rate" localSheetId="9">'2nd Loan Repayment'!$D$6</definedName>
    <definedName name="Scheduled_Interest_Rate" localSheetId="0">#REF!</definedName>
    <definedName name="Scheduled_Interest_Rate">#REF!</definedName>
    <definedName name="Scheduled_Monthly_Payment" localSheetId="6">#REF!</definedName>
    <definedName name="Scheduled_Monthly_Payment" localSheetId="5">#REF!</definedName>
    <definedName name="Scheduled_Monthly_Payment" localSheetId="8">'1st Loan Repayment'!$H$5</definedName>
    <definedName name="Scheduled_Monthly_Payment" localSheetId="9">'2nd Loan Repayment'!$H$5</definedName>
    <definedName name="Scheduled_Monthly_Payment" localSheetId="0">#REF!</definedName>
    <definedName name="Scheduled_Monthly_Payment">#REF!</definedName>
    <definedName name="test" localSheetId="0">#REF!</definedName>
    <definedName name="test">#REF!</definedName>
    <definedName name="Total_Interest" localSheetId="6">#REF!</definedName>
    <definedName name="Total_Interest" localSheetId="5">#REF!</definedName>
    <definedName name="Total_Interest" localSheetId="8">'1st Loan Repayment'!$H$9</definedName>
    <definedName name="Total_Interest" localSheetId="9">'2nd Loan Repayment'!$H$9</definedName>
    <definedName name="Total_Interest" localSheetId="0">#REF!</definedName>
    <definedName name="Total_Interest">#REF!</definedName>
    <definedName name="Total_Pay" localSheetId="6">#REF!</definedName>
    <definedName name="Total_Pay" localSheetId="5">#REF!</definedName>
    <definedName name="Total_Pay" localSheetId="8">'1st Loan Repayment'!$F$15:$F$374</definedName>
    <definedName name="Total_Pay" localSheetId="9">'2nd Loan Repayment'!$F$15:$F$374</definedName>
    <definedName name="Total_Pay" localSheetId="0">#REF!</definedName>
    <definedName name="Total_Pay">#REF!</definedName>
    <definedName name="Total_Payment" localSheetId="6">Scheduled_Payment+Extra_Payment</definedName>
    <definedName name="Total_Payment" localSheetId="5">Scheduled_Payment+Extra_Payment</definedName>
    <definedName name="Total_Payment" localSheetId="8">Scheduled_Payment+Extra_Payment</definedName>
    <definedName name="Total_Payment" localSheetId="9">Scheduled_Payment+Extra_Payment</definedName>
    <definedName name="Total_Payment" localSheetId="0">Scheduled_Payment+Extra_Payment</definedName>
    <definedName name="Total_Payment">Scheduled_Payment+Extra_Payment</definedName>
    <definedName name="Values_Entered" localSheetId="6">IF('10-Year Cash Flow'!Loan_Amount*'10-Year Cash Flow'!Interest_Rate*'10-Year Cash Flow'!Loan_Years*'10-Year Cash Flow'!Loan_Start&gt;0,1,0)</definedName>
    <definedName name="Values_Entered" localSheetId="5">IF('12-Month Cash Flow'!Loan_Amount*'12-Month Cash Flow'!Interest_Rate*'12-Month Cash Flow'!Loan_Years*'12-Month Cash Flow'!Loan_Start&gt;0,1,0)</definedName>
    <definedName name="Values_Entered" localSheetId="8">IF('1st Loan Repayment'!Loan_Amount*'1st Loan Repayment'!Interest_Rate*'1st Loan Repayment'!Loan_Years*'1st Loan Repayment'!Loan_Start&gt;0,1,0)</definedName>
    <definedName name="Values_Entered" localSheetId="9">IF('2nd Loan Repayment'!Loan_Amount*'2nd Loan Repayment'!Interest_Rate*'2nd Loan Repayment'!Loan_Years*'2nd Loan Repayment'!Loan_Start&gt;0,1,0)</definedName>
    <definedName name="Values_Entered" localSheetId="0">IF('Read Me'!Loan_Amount*'Read Me'!Interest_Rate*'Read Me'!Loan_Years*'Read Me'!Loan_Start&gt;0,1,0)</definedName>
    <definedName name="Values_Entered">IF(Loan_Amount*Interest_Rate*Loan_Years*Loan_Start&gt;0,1,0)</definedName>
  </definedNames>
  <calcPr calcId="152511"/>
</workbook>
</file>

<file path=xl/calcChain.xml><?xml version="1.0" encoding="utf-8"?>
<calcChain xmlns="http://schemas.openxmlformats.org/spreadsheetml/2006/main">
  <c r="D16" i="20" l="1"/>
  <c r="E4" i="15" l="1"/>
  <c r="E5" i="15"/>
  <c r="E6" i="15"/>
  <c r="E7" i="15"/>
  <c r="B12" i="15" l="1"/>
  <c r="C8" i="22" l="1"/>
  <c r="B9" i="15" l="1"/>
  <c r="B13" i="15"/>
  <c r="C21" i="22" l="1"/>
  <c r="C16" i="22"/>
  <c r="C13" i="22"/>
  <c r="C25" i="22" l="1"/>
  <c r="C26" i="22" s="1"/>
  <c r="C27" i="22" s="1"/>
  <c r="C28" i="22" s="1"/>
  <c r="C29" i="22" s="1"/>
  <c r="C30" i="22" s="1"/>
  <c r="C31" i="22" s="1"/>
  <c r="C32" i="22" s="1"/>
  <c r="C33" i="22" s="1"/>
  <c r="C34" i="22" s="1"/>
  <c r="B30" i="9"/>
  <c r="B29" i="9"/>
  <c r="B28" i="9"/>
  <c r="B8" i="20"/>
  <c r="D10" i="20"/>
  <c r="D9" i="20"/>
  <c r="D8" i="20"/>
  <c r="D29" i="20"/>
  <c r="B10" i="20"/>
  <c r="B9" i="20"/>
  <c r="D14" i="20"/>
  <c r="D13" i="20"/>
  <c r="D35" i="20"/>
  <c r="E93" i="18"/>
  <c r="F93" i="18" s="1"/>
  <c r="G93" i="18" s="1"/>
  <c r="H93" i="18" s="1"/>
  <c r="I93" i="18" s="1"/>
  <c r="J93" i="18" s="1"/>
  <c r="K93" i="18" s="1"/>
  <c r="L93" i="18" s="1"/>
  <c r="M93" i="18" s="1"/>
  <c r="N93" i="18" s="1"/>
  <c r="O93" i="18" s="1"/>
  <c r="E95" i="18"/>
  <c r="F95" i="18"/>
  <c r="G95" i="18"/>
  <c r="H95" i="18" s="1"/>
  <c r="I95" i="18" s="1"/>
  <c r="J95" i="18" s="1"/>
  <c r="K95" i="18" s="1"/>
  <c r="L95" i="18" s="1"/>
  <c r="M95" i="18" s="1"/>
  <c r="N95" i="18" s="1"/>
  <c r="O95" i="18" s="1"/>
  <c r="E96" i="18"/>
  <c r="F96" i="18"/>
  <c r="G96" i="18"/>
  <c r="H96" i="18" s="1"/>
  <c r="I96" i="18" s="1"/>
  <c r="J96" i="18" s="1"/>
  <c r="K96" i="18" s="1"/>
  <c r="L96" i="18" s="1"/>
  <c r="M96" i="18" s="1"/>
  <c r="N96" i="18" s="1"/>
  <c r="O96" i="18" s="1"/>
  <c r="E102" i="18"/>
  <c r="F102" i="18" s="1"/>
  <c r="G102" i="18" s="1"/>
  <c r="H102" i="18" s="1"/>
  <c r="I102" i="18" s="1"/>
  <c r="J102" i="18" s="1"/>
  <c r="K102" i="18" s="1"/>
  <c r="L102" i="18" s="1"/>
  <c r="M102" i="18" s="1"/>
  <c r="N102" i="18" s="1"/>
  <c r="O102" i="18" s="1"/>
  <c r="D93" i="18"/>
  <c r="D95" i="18"/>
  <c r="D96" i="18"/>
  <c r="D102" i="18"/>
  <c r="E56" i="18"/>
  <c r="F56" i="18"/>
  <c r="G56" i="18" s="1"/>
  <c r="H56" i="18" s="1"/>
  <c r="I56" i="18" s="1"/>
  <c r="J56" i="18" s="1"/>
  <c r="K56" i="18" s="1"/>
  <c r="L56" i="18" s="1"/>
  <c r="M56" i="18" s="1"/>
  <c r="N56" i="18" s="1"/>
  <c r="O56" i="18" s="1"/>
  <c r="E58" i="18"/>
  <c r="F58" i="18"/>
  <c r="G58" i="18"/>
  <c r="H58" i="18"/>
  <c r="I58" i="18"/>
  <c r="J58" i="18" s="1"/>
  <c r="K58" i="18" s="1"/>
  <c r="L58" i="18" s="1"/>
  <c r="M58" i="18" s="1"/>
  <c r="N58" i="18" s="1"/>
  <c r="O58" i="18" s="1"/>
  <c r="E59" i="18"/>
  <c r="F59" i="18"/>
  <c r="G59" i="18" s="1"/>
  <c r="H59" i="18" s="1"/>
  <c r="I59" i="18" s="1"/>
  <c r="J59" i="18" s="1"/>
  <c r="K59" i="18" s="1"/>
  <c r="L59" i="18" s="1"/>
  <c r="M59" i="18"/>
  <c r="N59" i="18"/>
  <c r="O59" i="18" s="1"/>
  <c r="E65" i="18"/>
  <c r="F65" i="18"/>
  <c r="G65" i="18"/>
  <c r="H65" i="18"/>
  <c r="I65" i="18"/>
  <c r="J65" i="18"/>
  <c r="K65" i="18"/>
  <c r="L65" i="18"/>
  <c r="M65" i="18" s="1"/>
  <c r="N65" i="18" s="1"/>
  <c r="O65" i="18" s="1"/>
  <c r="D56" i="18"/>
  <c r="D58" i="18"/>
  <c r="D59" i="18"/>
  <c r="D65" i="18"/>
  <c r="E19" i="18"/>
  <c r="F19" i="18" s="1"/>
  <c r="G19" i="18" s="1"/>
  <c r="H19" i="18" s="1"/>
  <c r="I19" i="18" s="1"/>
  <c r="J19" i="18" s="1"/>
  <c r="K19" i="18" s="1"/>
  <c r="L19" i="18" s="1"/>
  <c r="M19" i="18" s="1"/>
  <c r="N19" i="18" s="1"/>
  <c r="O19" i="18" s="1"/>
  <c r="E21" i="18"/>
  <c r="F21" i="18"/>
  <c r="G21" i="18"/>
  <c r="H21" i="18" s="1"/>
  <c r="I21" i="18" s="1"/>
  <c r="J21" i="18" s="1"/>
  <c r="K21" i="18" s="1"/>
  <c r="L21" i="18" s="1"/>
  <c r="M21" i="18" s="1"/>
  <c r="N21" i="18" s="1"/>
  <c r="O21" i="18" s="1"/>
  <c r="E22" i="18"/>
  <c r="F22" i="18"/>
  <c r="G22" i="18" s="1"/>
  <c r="H22" i="18" s="1"/>
  <c r="I22" i="18" s="1"/>
  <c r="J22" i="18" s="1"/>
  <c r="K22" i="18" s="1"/>
  <c r="L22" i="18" s="1"/>
  <c r="M22" i="18" s="1"/>
  <c r="N22" i="18" s="1"/>
  <c r="O22" i="18" s="1"/>
  <c r="E28" i="18"/>
  <c r="F28" i="18"/>
  <c r="G28" i="18"/>
  <c r="H28" i="18"/>
  <c r="I28" i="18"/>
  <c r="J28" i="18"/>
  <c r="K28" i="18" s="1"/>
  <c r="L28" i="18" s="1"/>
  <c r="M28" i="18" s="1"/>
  <c r="N28" i="18" s="1"/>
  <c r="O28" i="18" s="1"/>
  <c r="D19" i="18"/>
  <c r="D21" i="18"/>
  <c r="D22" i="18"/>
  <c r="D28" i="18"/>
  <c r="B105" i="19"/>
  <c r="B104" i="19"/>
  <c r="B69" i="19"/>
  <c r="B68" i="19"/>
  <c r="B33" i="19"/>
  <c r="B32" i="19"/>
  <c r="B107" i="18"/>
  <c r="B106" i="18"/>
  <c r="B70" i="18"/>
  <c r="B69" i="18"/>
  <c r="B33" i="18"/>
  <c r="B32" i="18"/>
  <c r="C20" i="15" l="1"/>
  <c r="D23" i="20" s="1"/>
  <c r="D22" i="20"/>
  <c r="D21" i="20"/>
  <c r="D20" i="20"/>
  <c r="D15" i="9"/>
  <c r="D13" i="9"/>
  <c r="D12" i="9"/>
  <c r="D7" i="9" s="1"/>
  <c r="D9" i="9"/>
  <c r="D8" i="9"/>
  <c r="D6" i="9"/>
  <c r="D5" i="9"/>
  <c r="D4" i="9"/>
  <c r="D15" i="20"/>
  <c r="D5" i="20"/>
  <c r="D4" i="20"/>
  <c r="D3" i="20"/>
  <c r="D34" i="20"/>
  <c r="C39" i="20"/>
  <c r="C38" i="20"/>
  <c r="D37" i="20"/>
  <c r="D36" i="20"/>
  <c r="D32" i="18" l="1"/>
  <c r="D69" i="18"/>
  <c r="D106" i="18"/>
  <c r="F24" i="9"/>
  <c r="D70" i="18"/>
  <c r="D33" i="18"/>
  <c r="D107" i="18"/>
  <c r="D16" i="9"/>
  <c r="B98" i="19" l="1"/>
  <c r="B97" i="19"/>
  <c r="B62" i="19"/>
  <c r="B61" i="19"/>
  <c r="B26" i="19"/>
  <c r="B25" i="19"/>
  <c r="C100" i="18"/>
  <c r="D100" i="18" s="1"/>
  <c r="E100" i="18" s="1"/>
  <c r="F100" i="18" s="1"/>
  <c r="G100" i="18" s="1"/>
  <c r="H100" i="18" s="1"/>
  <c r="I100" i="18" s="1"/>
  <c r="J100" i="18" s="1"/>
  <c r="K100" i="18" s="1"/>
  <c r="L100" i="18" s="1"/>
  <c r="M100" i="18" s="1"/>
  <c r="N100" i="18" s="1"/>
  <c r="O100" i="18" s="1"/>
  <c r="B100" i="18"/>
  <c r="C99" i="18"/>
  <c r="D99" i="18" s="1"/>
  <c r="E99" i="18" s="1"/>
  <c r="F99" i="18" s="1"/>
  <c r="G99" i="18" s="1"/>
  <c r="H99" i="18" s="1"/>
  <c r="I99" i="18" s="1"/>
  <c r="J99" i="18" s="1"/>
  <c r="K99" i="18" s="1"/>
  <c r="L99" i="18" s="1"/>
  <c r="M99" i="18" s="1"/>
  <c r="N99" i="18" s="1"/>
  <c r="O99" i="18" s="1"/>
  <c r="B99" i="18"/>
  <c r="C63" i="18"/>
  <c r="D63" i="18" s="1"/>
  <c r="E63" i="18" s="1"/>
  <c r="F63" i="18" s="1"/>
  <c r="G63" i="18" s="1"/>
  <c r="H63" i="18" s="1"/>
  <c r="I63" i="18" s="1"/>
  <c r="J63" i="18" s="1"/>
  <c r="K63" i="18" s="1"/>
  <c r="L63" i="18" s="1"/>
  <c r="M63" i="18" s="1"/>
  <c r="N63" i="18" s="1"/>
  <c r="O63" i="18" s="1"/>
  <c r="B63" i="18"/>
  <c r="C62" i="18"/>
  <c r="D62" i="18" s="1"/>
  <c r="E62" i="18" s="1"/>
  <c r="F62" i="18" s="1"/>
  <c r="G62" i="18" s="1"/>
  <c r="H62" i="18" s="1"/>
  <c r="I62" i="18" s="1"/>
  <c r="J62" i="18" s="1"/>
  <c r="K62" i="18" s="1"/>
  <c r="L62" i="18" s="1"/>
  <c r="M62" i="18" s="1"/>
  <c r="N62" i="18" s="1"/>
  <c r="O62" i="18" s="1"/>
  <c r="B62" i="18"/>
  <c r="C26" i="18"/>
  <c r="D26" i="18" s="1"/>
  <c r="E26" i="18" s="1"/>
  <c r="F26" i="18" s="1"/>
  <c r="G26" i="18" s="1"/>
  <c r="H26" i="18" s="1"/>
  <c r="I26" i="18" s="1"/>
  <c r="J26" i="18" s="1"/>
  <c r="K26" i="18" s="1"/>
  <c r="L26" i="18" s="1"/>
  <c r="M26" i="18" s="1"/>
  <c r="N26" i="18" s="1"/>
  <c r="O26" i="18" s="1"/>
  <c r="C25" i="18"/>
  <c r="D25" i="18" s="1"/>
  <c r="E25" i="18" s="1"/>
  <c r="F25" i="18" s="1"/>
  <c r="G25" i="18" s="1"/>
  <c r="H25" i="18" s="1"/>
  <c r="I25" i="18" s="1"/>
  <c r="J25" i="18" s="1"/>
  <c r="K25" i="18" s="1"/>
  <c r="L25" i="18" s="1"/>
  <c r="M25" i="18" s="1"/>
  <c r="N25" i="18" s="1"/>
  <c r="O25" i="18" s="1"/>
  <c r="B26" i="18"/>
  <c r="B25" i="18"/>
  <c r="C87" i="18"/>
  <c r="P87" i="18" s="1"/>
  <c r="C50" i="18"/>
  <c r="C13" i="18"/>
  <c r="C15" i="18"/>
  <c r="D15" i="18" s="1"/>
  <c r="E15" i="18" s="1"/>
  <c r="F15" i="18" s="1"/>
  <c r="G15" i="18" s="1"/>
  <c r="H15" i="18" s="1"/>
  <c r="I15" i="18" s="1"/>
  <c r="J15" i="18" s="1"/>
  <c r="K15" i="18" s="1"/>
  <c r="L15" i="18" s="1"/>
  <c r="M15" i="18" s="1"/>
  <c r="N15" i="18" s="1"/>
  <c r="O15" i="18" s="1"/>
  <c r="C89" i="18"/>
  <c r="D89" i="18" s="1"/>
  <c r="E89" i="18" s="1"/>
  <c r="F89" i="18" s="1"/>
  <c r="G89" i="18" s="1"/>
  <c r="H89" i="18" s="1"/>
  <c r="I89" i="18" s="1"/>
  <c r="J89" i="18" s="1"/>
  <c r="K89" i="18" s="1"/>
  <c r="L89" i="18" s="1"/>
  <c r="M89" i="18" s="1"/>
  <c r="N89" i="18" s="1"/>
  <c r="O89" i="18" s="1"/>
  <c r="C52" i="18"/>
  <c r="D52" i="18" s="1"/>
  <c r="E52" i="18" s="1"/>
  <c r="F52" i="18" s="1"/>
  <c r="G52" i="18" s="1"/>
  <c r="H52" i="18" s="1"/>
  <c r="I52" i="18" s="1"/>
  <c r="J52" i="18" s="1"/>
  <c r="K52" i="18" s="1"/>
  <c r="L52" i="18" s="1"/>
  <c r="M52" i="18" s="1"/>
  <c r="N52" i="18" s="1"/>
  <c r="O52" i="18" s="1"/>
  <c r="C88" i="18"/>
  <c r="D88" i="18" s="1"/>
  <c r="E88" i="18" s="1"/>
  <c r="F88" i="18" s="1"/>
  <c r="G88" i="18" s="1"/>
  <c r="H88" i="18" s="1"/>
  <c r="I88" i="18" s="1"/>
  <c r="J88" i="18" s="1"/>
  <c r="K88" i="18" s="1"/>
  <c r="L88" i="18" s="1"/>
  <c r="M88" i="18" s="1"/>
  <c r="N88" i="18" s="1"/>
  <c r="O88" i="18" s="1"/>
  <c r="C51" i="18"/>
  <c r="D51" i="18" s="1"/>
  <c r="E51" i="18" s="1"/>
  <c r="F51" i="18" s="1"/>
  <c r="G51" i="18" s="1"/>
  <c r="H51" i="18" s="1"/>
  <c r="I51" i="18" s="1"/>
  <c r="J51" i="18" s="1"/>
  <c r="K51" i="18" s="1"/>
  <c r="L51" i="18" s="1"/>
  <c r="M51" i="18" s="1"/>
  <c r="N51" i="18" s="1"/>
  <c r="O51" i="18" s="1"/>
  <c r="C14" i="18"/>
  <c r="C31" i="8"/>
  <c r="C29" i="8"/>
  <c r="D14" i="18" l="1"/>
  <c r="E14" i="18" s="1"/>
  <c r="F14" i="18" s="1"/>
  <c r="G14" i="18" s="1"/>
  <c r="H14" i="18" s="1"/>
  <c r="I14" i="18" s="1"/>
  <c r="J14" i="18" s="1"/>
  <c r="K14" i="18" s="1"/>
  <c r="L14" i="18" s="1"/>
  <c r="M14" i="18" s="1"/>
  <c r="N14" i="18" s="1"/>
  <c r="O14" i="18" s="1"/>
  <c r="D14" i="9"/>
  <c r="F22" i="9"/>
  <c r="P99" i="18"/>
  <c r="Q99" i="18" s="1"/>
  <c r="P100" i="18"/>
  <c r="Q100" i="18" s="1"/>
  <c r="P63" i="18"/>
  <c r="Q63" i="18" s="1"/>
  <c r="P62" i="18"/>
  <c r="Q62" i="18" s="1"/>
  <c r="P25" i="18"/>
  <c r="P26" i="18"/>
  <c r="P50" i="18"/>
  <c r="P13" i="18"/>
  <c r="E9" i="17"/>
  <c r="E7" i="17"/>
  <c r="E6" i="17"/>
  <c r="E5" i="17"/>
  <c r="D5" i="17" s="1"/>
  <c r="E5" i="16"/>
  <c r="E6" i="16"/>
  <c r="E7" i="16"/>
  <c r="E19" i="15"/>
  <c r="E20" i="15"/>
  <c r="C97" i="19" l="1"/>
  <c r="D97" i="19" s="1"/>
  <c r="E97" i="19" s="1"/>
  <c r="F97" i="19" s="1"/>
  <c r="G97" i="19" s="1"/>
  <c r="H97" i="19" s="1"/>
  <c r="I97" i="19" s="1"/>
  <c r="J97" i="19" s="1"/>
  <c r="K97" i="19" s="1"/>
  <c r="L97" i="19" s="1"/>
  <c r="M97" i="19" s="1"/>
  <c r="C61" i="19"/>
  <c r="D61" i="19" s="1"/>
  <c r="E61" i="19" s="1"/>
  <c r="F61" i="19" s="1"/>
  <c r="G61" i="19" s="1"/>
  <c r="H61" i="19" s="1"/>
  <c r="I61" i="19" s="1"/>
  <c r="J61" i="19" s="1"/>
  <c r="K61" i="19" s="1"/>
  <c r="L61" i="19" s="1"/>
  <c r="M61" i="19" s="1"/>
  <c r="C98" i="19"/>
  <c r="D98" i="19" s="1"/>
  <c r="E98" i="19" s="1"/>
  <c r="F98" i="19" s="1"/>
  <c r="G98" i="19" s="1"/>
  <c r="H98" i="19" s="1"/>
  <c r="I98" i="19" s="1"/>
  <c r="J98" i="19" s="1"/>
  <c r="K98" i="19" s="1"/>
  <c r="L98" i="19" s="1"/>
  <c r="M98" i="19" s="1"/>
  <c r="C62" i="19"/>
  <c r="D62" i="19" s="1"/>
  <c r="E62" i="19" s="1"/>
  <c r="F62" i="19" s="1"/>
  <c r="G62" i="19" s="1"/>
  <c r="H62" i="19" s="1"/>
  <c r="I62" i="19" s="1"/>
  <c r="J62" i="19" s="1"/>
  <c r="K62" i="19" s="1"/>
  <c r="L62" i="19" s="1"/>
  <c r="M62" i="19" s="1"/>
  <c r="Q26" i="18"/>
  <c r="C26" i="19"/>
  <c r="D26" i="19" s="1"/>
  <c r="E26" i="19" s="1"/>
  <c r="F26" i="19" s="1"/>
  <c r="G26" i="19" s="1"/>
  <c r="H26" i="19" s="1"/>
  <c r="I26" i="19" s="1"/>
  <c r="J26" i="19" s="1"/>
  <c r="K26" i="19" s="1"/>
  <c r="L26" i="19" s="1"/>
  <c r="M26" i="19" s="1"/>
  <c r="Q25" i="18"/>
  <c r="C25" i="19"/>
  <c r="D25" i="19" s="1"/>
  <c r="E25" i="19" s="1"/>
  <c r="F25" i="19" s="1"/>
  <c r="G25" i="19" s="1"/>
  <c r="H25" i="19" s="1"/>
  <c r="I25" i="19" s="1"/>
  <c r="J25" i="19" s="1"/>
  <c r="K25" i="19" s="1"/>
  <c r="L25" i="19" s="1"/>
  <c r="M25" i="19" s="1"/>
  <c r="C13" i="19"/>
  <c r="C85" i="19"/>
  <c r="C49" i="19"/>
  <c r="B74" i="19"/>
  <c r="B38" i="19"/>
  <c r="B103" i="19"/>
  <c r="B102" i="19"/>
  <c r="B100" i="19"/>
  <c r="B99" i="19"/>
  <c r="B96" i="19"/>
  <c r="B95" i="19"/>
  <c r="B94" i="19"/>
  <c r="B93" i="19"/>
  <c r="B92" i="19"/>
  <c r="B91" i="19"/>
  <c r="B90" i="19"/>
  <c r="B89" i="19"/>
  <c r="B88" i="19"/>
  <c r="C76" i="19"/>
  <c r="K74" i="19"/>
  <c r="E74" i="19"/>
  <c r="B67" i="19"/>
  <c r="B66" i="19"/>
  <c r="B64" i="19"/>
  <c r="B63" i="19"/>
  <c r="B60" i="19"/>
  <c r="B59" i="19"/>
  <c r="B58" i="19"/>
  <c r="B57" i="19"/>
  <c r="B56" i="19"/>
  <c r="B55" i="19"/>
  <c r="B54" i="19"/>
  <c r="B53" i="19"/>
  <c r="B52" i="19"/>
  <c r="C40" i="19"/>
  <c r="K38" i="19"/>
  <c r="E38" i="19"/>
  <c r="B31" i="19"/>
  <c r="B30" i="19"/>
  <c r="B28" i="19"/>
  <c r="B27" i="19"/>
  <c r="B24" i="19"/>
  <c r="B23" i="19"/>
  <c r="B22" i="19"/>
  <c r="B21" i="19"/>
  <c r="B20" i="19"/>
  <c r="B19" i="19"/>
  <c r="B18" i="19"/>
  <c r="B17" i="19"/>
  <c r="B16" i="19"/>
  <c r="E81" i="18"/>
  <c r="E83" i="18" s="1"/>
  <c r="F81" i="18"/>
  <c r="F83" i="18" s="1"/>
  <c r="G81" i="18"/>
  <c r="G83" i="18" s="1"/>
  <c r="H81" i="18"/>
  <c r="H83" i="18" s="1"/>
  <c r="I81" i="18"/>
  <c r="I83" i="18" s="1"/>
  <c r="J81" i="18"/>
  <c r="J83" i="18" s="1"/>
  <c r="K81" i="18"/>
  <c r="K83" i="18" s="1"/>
  <c r="L81" i="18"/>
  <c r="L83" i="18" s="1"/>
  <c r="M81" i="18"/>
  <c r="M83" i="18" s="1"/>
  <c r="N81" i="18"/>
  <c r="N83" i="18" s="1"/>
  <c r="O81" i="18"/>
  <c r="O83" i="18" s="1"/>
  <c r="D81" i="18"/>
  <c r="D83" i="18" s="1"/>
  <c r="B76" i="18"/>
  <c r="C102" i="18"/>
  <c r="B102" i="18"/>
  <c r="C101" i="18"/>
  <c r="D101" i="18" s="1"/>
  <c r="E101" i="18" s="1"/>
  <c r="F101" i="18" s="1"/>
  <c r="G101" i="18" s="1"/>
  <c r="H101" i="18" s="1"/>
  <c r="I101" i="18" s="1"/>
  <c r="J101" i="18" s="1"/>
  <c r="K101" i="18" s="1"/>
  <c r="L101" i="18" s="1"/>
  <c r="M101" i="18" s="1"/>
  <c r="N101" i="18" s="1"/>
  <c r="O101" i="18" s="1"/>
  <c r="B101" i="18"/>
  <c r="C98" i="18"/>
  <c r="D98" i="18" s="1"/>
  <c r="E98" i="18" s="1"/>
  <c r="F98" i="18" s="1"/>
  <c r="G98" i="18" s="1"/>
  <c r="H98" i="18" s="1"/>
  <c r="I98" i="18" s="1"/>
  <c r="J98" i="18" s="1"/>
  <c r="K98" i="18" s="1"/>
  <c r="L98" i="18" s="1"/>
  <c r="M98" i="18" s="1"/>
  <c r="N98" i="18" s="1"/>
  <c r="O98" i="18" s="1"/>
  <c r="B98" i="18"/>
  <c r="C97" i="18"/>
  <c r="D97" i="18" s="1"/>
  <c r="E97" i="18" s="1"/>
  <c r="F97" i="18" s="1"/>
  <c r="G97" i="18" s="1"/>
  <c r="H97" i="18" s="1"/>
  <c r="I97" i="18" s="1"/>
  <c r="J97" i="18" s="1"/>
  <c r="K97" i="18" s="1"/>
  <c r="L97" i="18" s="1"/>
  <c r="M97" i="18" s="1"/>
  <c r="N97" i="18" s="1"/>
  <c r="O97" i="18" s="1"/>
  <c r="B97" i="18"/>
  <c r="C96" i="18"/>
  <c r="B96" i="18"/>
  <c r="C95" i="18"/>
  <c r="B95" i="18"/>
  <c r="C94" i="18"/>
  <c r="D94" i="18" s="1"/>
  <c r="E94" i="18" s="1"/>
  <c r="F94" i="18" s="1"/>
  <c r="G94" i="18" s="1"/>
  <c r="H94" i="18" s="1"/>
  <c r="I94" i="18" s="1"/>
  <c r="J94" i="18" s="1"/>
  <c r="K94" i="18" s="1"/>
  <c r="L94" i="18" s="1"/>
  <c r="M94" i="18" s="1"/>
  <c r="N94" i="18" s="1"/>
  <c r="O94" i="18" s="1"/>
  <c r="B94" i="18"/>
  <c r="C93" i="18"/>
  <c r="B93" i="18"/>
  <c r="C92" i="18"/>
  <c r="D92" i="18" s="1"/>
  <c r="E92" i="18" s="1"/>
  <c r="F92" i="18" s="1"/>
  <c r="G92" i="18" s="1"/>
  <c r="H92" i="18" s="1"/>
  <c r="I92" i="18" s="1"/>
  <c r="J92" i="18" s="1"/>
  <c r="K92" i="18" s="1"/>
  <c r="L92" i="18" s="1"/>
  <c r="M92" i="18" s="1"/>
  <c r="N92" i="18" s="1"/>
  <c r="O92" i="18" s="1"/>
  <c r="B92" i="18"/>
  <c r="C91" i="18"/>
  <c r="D91" i="18" s="1"/>
  <c r="E91" i="18" s="1"/>
  <c r="F91" i="18" s="1"/>
  <c r="G91" i="18" s="1"/>
  <c r="H91" i="18" s="1"/>
  <c r="I91" i="18" s="1"/>
  <c r="J91" i="18" s="1"/>
  <c r="K91" i="18" s="1"/>
  <c r="L91" i="18" s="1"/>
  <c r="M91" i="18" s="1"/>
  <c r="N91" i="18" s="1"/>
  <c r="O91" i="18" s="1"/>
  <c r="B91" i="18"/>
  <c r="C90" i="18"/>
  <c r="D90" i="18" s="1"/>
  <c r="E90" i="18" s="1"/>
  <c r="F90" i="18" s="1"/>
  <c r="G90" i="18" s="1"/>
  <c r="H90" i="18" s="1"/>
  <c r="I90" i="18" s="1"/>
  <c r="J90" i="18" s="1"/>
  <c r="K90" i="18" s="1"/>
  <c r="L90" i="18" s="1"/>
  <c r="M90" i="18" s="1"/>
  <c r="N90" i="18" s="1"/>
  <c r="O90" i="18" s="1"/>
  <c r="B90" i="18"/>
  <c r="C83" i="18"/>
  <c r="C78" i="18"/>
  <c r="C84" i="18" s="1"/>
  <c r="K76" i="18"/>
  <c r="D77" i="18" s="1"/>
  <c r="E77" i="18" s="1"/>
  <c r="F77" i="18" s="1"/>
  <c r="G77" i="18" s="1"/>
  <c r="H77" i="18" s="1"/>
  <c r="I77" i="18" s="1"/>
  <c r="J77" i="18" s="1"/>
  <c r="K77" i="18" s="1"/>
  <c r="L77" i="18" s="1"/>
  <c r="M77" i="18" s="1"/>
  <c r="N77" i="18" s="1"/>
  <c r="O77" i="18" s="1"/>
  <c r="E76" i="18"/>
  <c r="E44" i="18"/>
  <c r="E46" i="18" s="1"/>
  <c r="F44" i="18"/>
  <c r="F46" i="18" s="1"/>
  <c r="G44" i="18"/>
  <c r="G46" i="18" s="1"/>
  <c r="H44" i="18"/>
  <c r="H46" i="18" s="1"/>
  <c r="I44" i="18"/>
  <c r="I46" i="18" s="1"/>
  <c r="J44" i="18"/>
  <c r="J46" i="18" s="1"/>
  <c r="K44" i="18"/>
  <c r="K46" i="18" s="1"/>
  <c r="L44" i="18"/>
  <c r="L46" i="18" s="1"/>
  <c r="M44" i="18"/>
  <c r="M46" i="18" s="1"/>
  <c r="N44" i="18"/>
  <c r="N46" i="18" s="1"/>
  <c r="O44" i="18"/>
  <c r="O46" i="18" s="1"/>
  <c r="D44" i="18"/>
  <c r="D46" i="18" s="1"/>
  <c r="B39" i="18"/>
  <c r="C65" i="18"/>
  <c r="B65" i="18"/>
  <c r="C64" i="18"/>
  <c r="D64" i="18" s="1"/>
  <c r="E64" i="18" s="1"/>
  <c r="F64" i="18" s="1"/>
  <c r="G64" i="18" s="1"/>
  <c r="H64" i="18" s="1"/>
  <c r="I64" i="18" s="1"/>
  <c r="J64" i="18" s="1"/>
  <c r="K64" i="18" s="1"/>
  <c r="L64" i="18" s="1"/>
  <c r="M64" i="18" s="1"/>
  <c r="N64" i="18" s="1"/>
  <c r="O64" i="18" s="1"/>
  <c r="B64" i="18"/>
  <c r="C61" i="18"/>
  <c r="D61" i="18" s="1"/>
  <c r="E61" i="18" s="1"/>
  <c r="F61" i="18" s="1"/>
  <c r="G61" i="18" s="1"/>
  <c r="H61" i="18" s="1"/>
  <c r="I61" i="18" s="1"/>
  <c r="J61" i="18" s="1"/>
  <c r="K61" i="18" s="1"/>
  <c r="L61" i="18" s="1"/>
  <c r="M61" i="18" s="1"/>
  <c r="N61" i="18" s="1"/>
  <c r="O61" i="18" s="1"/>
  <c r="B61" i="18"/>
  <c r="C60" i="18"/>
  <c r="D60" i="18" s="1"/>
  <c r="E60" i="18" s="1"/>
  <c r="F60" i="18" s="1"/>
  <c r="G60" i="18" s="1"/>
  <c r="H60" i="18" s="1"/>
  <c r="I60" i="18" s="1"/>
  <c r="J60" i="18" s="1"/>
  <c r="K60" i="18" s="1"/>
  <c r="L60" i="18" s="1"/>
  <c r="M60" i="18" s="1"/>
  <c r="N60" i="18" s="1"/>
  <c r="O60" i="18" s="1"/>
  <c r="B60" i="18"/>
  <c r="C59" i="18"/>
  <c r="B59" i="18"/>
  <c r="C58" i="18"/>
  <c r="B58" i="18"/>
  <c r="C57" i="18"/>
  <c r="D57" i="18" s="1"/>
  <c r="E57" i="18" s="1"/>
  <c r="F57" i="18" s="1"/>
  <c r="G57" i="18" s="1"/>
  <c r="H57" i="18" s="1"/>
  <c r="I57" i="18" s="1"/>
  <c r="J57" i="18" s="1"/>
  <c r="K57" i="18" s="1"/>
  <c r="L57" i="18" s="1"/>
  <c r="M57" i="18" s="1"/>
  <c r="N57" i="18" s="1"/>
  <c r="O57" i="18" s="1"/>
  <c r="B57" i="18"/>
  <c r="C56" i="18"/>
  <c r="B56" i="18"/>
  <c r="C55" i="18"/>
  <c r="D55" i="18" s="1"/>
  <c r="E55" i="18" s="1"/>
  <c r="F55" i="18" s="1"/>
  <c r="G55" i="18" s="1"/>
  <c r="H55" i="18" s="1"/>
  <c r="I55" i="18" s="1"/>
  <c r="J55" i="18" s="1"/>
  <c r="K55" i="18" s="1"/>
  <c r="L55" i="18" s="1"/>
  <c r="M55" i="18" s="1"/>
  <c r="N55" i="18" s="1"/>
  <c r="O55" i="18" s="1"/>
  <c r="B55" i="18"/>
  <c r="C54" i="18"/>
  <c r="D54" i="18" s="1"/>
  <c r="E54" i="18" s="1"/>
  <c r="F54" i="18" s="1"/>
  <c r="G54" i="18" s="1"/>
  <c r="H54" i="18" s="1"/>
  <c r="I54" i="18" s="1"/>
  <c r="J54" i="18" s="1"/>
  <c r="K54" i="18" s="1"/>
  <c r="L54" i="18" s="1"/>
  <c r="M54" i="18" s="1"/>
  <c r="N54" i="18" s="1"/>
  <c r="O54" i="18" s="1"/>
  <c r="B54" i="18"/>
  <c r="C53" i="18"/>
  <c r="D53" i="18" s="1"/>
  <c r="E53" i="18" s="1"/>
  <c r="F53" i="18" s="1"/>
  <c r="G53" i="18" s="1"/>
  <c r="H53" i="18" s="1"/>
  <c r="I53" i="18" s="1"/>
  <c r="J53" i="18" s="1"/>
  <c r="K53" i="18" s="1"/>
  <c r="L53" i="18" s="1"/>
  <c r="M53" i="18" s="1"/>
  <c r="N53" i="18" s="1"/>
  <c r="O53" i="18" s="1"/>
  <c r="B53" i="18"/>
  <c r="C46" i="18"/>
  <c r="C41" i="18"/>
  <c r="C47" i="18" s="1"/>
  <c r="K39" i="18"/>
  <c r="D40" i="18" s="1"/>
  <c r="E40" i="18" s="1"/>
  <c r="F40" i="18" s="1"/>
  <c r="G40" i="18" s="1"/>
  <c r="H40" i="18" s="1"/>
  <c r="I40" i="18" s="1"/>
  <c r="J40" i="18" s="1"/>
  <c r="K40" i="18" s="1"/>
  <c r="L40" i="18" s="1"/>
  <c r="M40" i="18" s="1"/>
  <c r="N40" i="18" s="1"/>
  <c r="O40" i="18" s="1"/>
  <c r="E39" i="18"/>
  <c r="C4" i="19"/>
  <c r="K2" i="19"/>
  <c r="E2" i="19"/>
  <c r="B28" i="18"/>
  <c r="B27" i="18"/>
  <c r="B24" i="18"/>
  <c r="B23" i="18"/>
  <c r="B22" i="18"/>
  <c r="B21" i="18"/>
  <c r="B20" i="18"/>
  <c r="B19" i="18"/>
  <c r="B18" i="18"/>
  <c r="B17" i="18"/>
  <c r="B16" i="18"/>
  <c r="K2" i="18"/>
  <c r="D3" i="18" s="1"/>
  <c r="E3" i="18" s="1"/>
  <c r="F3" i="18" s="1"/>
  <c r="G3" i="18" s="1"/>
  <c r="H3" i="18" s="1"/>
  <c r="I3" i="18" s="1"/>
  <c r="J3" i="18" s="1"/>
  <c r="K3" i="18" s="1"/>
  <c r="L3" i="18" s="1"/>
  <c r="M3" i="18" s="1"/>
  <c r="N3" i="18" s="1"/>
  <c r="O3" i="18" s="1"/>
  <c r="E2" i="18"/>
  <c r="C4" i="18"/>
  <c r="B2" i="19"/>
  <c r="C28" i="18"/>
  <c r="C27" i="18"/>
  <c r="D27" i="18" s="1"/>
  <c r="E27" i="18" s="1"/>
  <c r="F27" i="18" s="1"/>
  <c r="G27" i="18" s="1"/>
  <c r="H27" i="18" s="1"/>
  <c r="I27" i="18" s="1"/>
  <c r="J27" i="18" s="1"/>
  <c r="K27" i="18" s="1"/>
  <c r="L27" i="18" s="1"/>
  <c r="M27" i="18" s="1"/>
  <c r="N27" i="18" s="1"/>
  <c r="O27" i="18" s="1"/>
  <c r="C24" i="18"/>
  <c r="D24" i="18" s="1"/>
  <c r="E24" i="18" s="1"/>
  <c r="F24" i="18" s="1"/>
  <c r="G24" i="18" s="1"/>
  <c r="H24" i="18" s="1"/>
  <c r="I24" i="18" s="1"/>
  <c r="J24" i="18" s="1"/>
  <c r="K24" i="18" s="1"/>
  <c r="L24" i="18" s="1"/>
  <c r="M24" i="18" s="1"/>
  <c r="N24" i="18" s="1"/>
  <c r="O24" i="18" s="1"/>
  <c r="C23" i="18"/>
  <c r="D23" i="18" s="1"/>
  <c r="E23" i="18" s="1"/>
  <c r="F23" i="18" s="1"/>
  <c r="G23" i="18" s="1"/>
  <c r="H23" i="18" s="1"/>
  <c r="I23" i="18" s="1"/>
  <c r="J23" i="18" s="1"/>
  <c r="K23" i="18" s="1"/>
  <c r="L23" i="18" s="1"/>
  <c r="M23" i="18" s="1"/>
  <c r="N23" i="18" s="1"/>
  <c r="O23" i="18" s="1"/>
  <c r="C22" i="18"/>
  <c r="C21" i="18"/>
  <c r="C20" i="18"/>
  <c r="D20" i="18" s="1"/>
  <c r="E20" i="18" s="1"/>
  <c r="F20" i="18" s="1"/>
  <c r="G20" i="18" s="1"/>
  <c r="H20" i="18" s="1"/>
  <c r="I20" i="18" s="1"/>
  <c r="J20" i="18" s="1"/>
  <c r="K20" i="18" s="1"/>
  <c r="L20" i="18" s="1"/>
  <c r="M20" i="18" s="1"/>
  <c r="N20" i="18" s="1"/>
  <c r="O20" i="18" s="1"/>
  <c r="C19" i="18"/>
  <c r="C18" i="18"/>
  <c r="D18" i="18" s="1"/>
  <c r="E18" i="18" s="1"/>
  <c r="F18" i="18" s="1"/>
  <c r="G18" i="18" s="1"/>
  <c r="H18" i="18" s="1"/>
  <c r="I18" i="18" s="1"/>
  <c r="J18" i="18" s="1"/>
  <c r="K18" i="18" s="1"/>
  <c r="L18" i="18" s="1"/>
  <c r="M18" i="18" s="1"/>
  <c r="N18" i="18" s="1"/>
  <c r="O18" i="18" s="1"/>
  <c r="C17" i="18"/>
  <c r="D17" i="18" s="1"/>
  <c r="E17" i="18" s="1"/>
  <c r="F17" i="18" s="1"/>
  <c r="G17" i="18" s="1"/>
  <c r="H17" i="18" s="1"/>
  <c r="I17" i="18" s="1"/>
  <c r="J17" i="18" s="1"/>
  <c r="K17" i="18" s="1"/>
  <c r="L17" i="18" s="1"/>
  <c r="M17" i="18" s="1"/>
  <c r="N17" i="18" s="1"/>
  <c r="O17" i="18" s="1"/>
  <c r="C16" i="18"/>
  <c r="O7" i="18"/>
  <c r="O9" i="18" s="1"/>
  <c r="N7" i="18"/>
  <c r="N9" i="18" s="1"/>
  <c r="M7" i="18"/>
  <c r="M9" i="18" s="1"/>
  <c r="L7" i="18"/>
  <c r="L9" i="18" s="1"/>
  <c r="K7" i="18"/>
  <c r="K9" i="18" s="1"/>
  <c r="J7" i="18"/>
  <c r="J9" i="18" s="1"/>
  <c r="I7" i="18"/>
  <c r="I9" i="18" s="1"/>
  <c r="H7" i="18"/>
  <c r="H9" i="18" s="1"/>
  <c r="G7" i="18"/>
  <c r="G9" i="18" s="1"/>
  <c r="F7" i="18"/>
  <c r="F9" i="18" s="1"/>
  <c r="E7" i="18"/>
  <c r="E9" i="18" s="1"/>
  <c r="D7" i="18"/>
  <c r="D9" i="18" s="1"/>
  <c r="C9" i="18"/>
  <c r="B2" i="18"/>
  <c r="A25" i="15"/>
  <c r="I22" i="15"/>
  <c r="D19" i="15"/>
  <c r="C19" i="15"/>
  <c r="B20" i="15"/>
  <c r="B25" i="15" s="1"/>
  <c r="C25" i="15" s="1"/>
  <c r="D25" i="15" s="1"/>
  <c r="E25" i="15" s="1"/>
  <c r="F25" i="15" s="1"/>
  <c r="G25" i="15" s="1"/>
  <c r="H25" i="15" s="1"/>
  <c r="I25" i="15" s="1"/>
  <c r="J25" i="15" s="1"/>
  <c r="K25" i="15" s="1"/>
  <c r="L25" i="15" s="1"/>
  <c r="M25" i="15" s="1"/>
  <c r="N25" i="15" s="1"/>
  <c r="O25" i="15" s="1"/>
  <c r="P25" i="15" s="1"/>
  <c r="Q25" i="15" s="1"/>
  <c r="R25" i="15" s="1"/>
  <c r="S25" i="15" s="1"/>
  <c r="T25" i="15" s="1"/>
  <c r="U25" i="15" s="1"/>
  <c r="V25" i="15" s="1"/>
  <c r="W25" i="15" s="1"/>
  <c r="X25" i="15" s="1"/>
  <c r="Y25" i="15" s="1"/>
  <c r="Z25" i="15" s="1"/>
  <c r="AA25" i="15" s="1"/>
  <c r="AB25" i="15" s="1"/>
  <c r="AC25" i="15" s="1"/>
  <c r="AD25" i="15" s="1"/>
  <c r="AE25" i="15" s="1"/>
  <c r="AF25" i="15" s="1"/>
  <c r="AG25" i="15" s="1"/>
  <c r="AH25" i="15" s="1"/>
  <c r="AI25" i="15" s="1"/>
  <c r="AJ25" i="15" s="1"/>
  <c r="AK25" i="15" s="1"/>
  <c r="AL25" i="15" s="1"/>
  <c r="B19" i="15"/>
  <c r="B24" i="15" s="1"/>
  <c r="A19" i="15"/>
  <c r="A24" i="15" s="1"/>
  <c r="D94" i="8"/>
  <c r="D93" i="8"/>
  <c r="D92" i="8"/>
  <c r="D16" i="18" l="1"/>
  <c r="E16" i="18" s="1"/>
  <c r="F16" i="18" s="1"/>
  <c r="G16" i="18" s="1"/>
  <c r="H16" i="18" s="1"/>
  <c r="I16" i="18" s="1"/>
  <c r="J16" i="18" s="1"/>
  <c r="K16" i="18" s="1"/>
  <c r="L16" i="18" s="1"/>
  <c r="M16" i="18" s="1"/>
  <c r="N16" i="18" s="1"/>
  <c r="O16" i="18" s="1"/>
  <c r="F21" i="9"/>
  <c r="B26" i="15"/>
  <c r="C24" i="15"/>
  <c r="D29" i="18"/>
  <c r="C29" i="18"/>
  <c r="E103" i="18"/>
  <c r="M103" i="18"/>
  <c r="C103" i="18"/>
  <c r="C108" i="18" s="1"/>
  <c r="C109" i="18" s="1"/>
  <c r="D78" i="18" s="1"/>
  <c r="D84" i="18" s="1"/>
  <c r="F103" i="18"/>
  <c r="N103" i="18"/>
  <c r="I103" i="18"/>
  <c r="J103" i="18"/>
  <c r="G103" i="18"/>
  <c r="H66" i="18"/>
  <c r="K103" i="18"/>
  <c r="O103" i="18"/>
  <c r="H103" i="18"/>
  <c r="I66" i="18"/>
  <c r="D103" i="18"/>
  <c r="L103" i="18"/>
  <c r="J66" i="18"/>
  <c r="L29" i="18"/>
  <c r="K66" i="18"/>
  <c r="D66" i="18"/>
  <c r="L66" i="18"/>
  <c r="E66" i="18"/>
  <c r="M66" i="18"/>
  <c r="C66" i="18"/>
  <c r="C71" i="18" s="1"/>
  <c r="C72" i="18" s="1"/>
  <c r="D41" i="18" s="1"/>
  <c r="D47" i="18" s="1"/>
  <c r="K29" i="18"/>
  <c r="F66" i="18"/>
  <c r="N66" i="18"/>
  <c r="G66" i="18"/>
  <c r="O66" i="18"/>
  <c r="P14" i="18"/>
  <c r="E29" i="18"/>
  <c r="I29" i="18"/>
  <c r="J29" i="18"/>
  <c r="M29" i="18"/>
  <c r="F29" i="18"/>
  <c r="N29" i="18"/>
  <c r="G29" i="18"/>
  <c r="O29" i="18"/>
  <c r="H29" i="18"/>
  <c r="P61" i="18"/>
  <c r="Q61" i="18" s="1"/>
  <c r="P102" i="18"/>
  <c r="Q102" i="18" s="1"/>
  <c r="P52" i="18"/>
  <c r="Q52" i="18" s="1"/>
  <c r="P60" i="18"/>
  <c r="Q60" i="18" s="1"/>
  <c r="P91" i="18"/>
  <c r="Q91" i="18" s="1"/>
  <c r="P95" i="18"/>
  <c r="Q95" i="18" s="1"/>
  <c r="P101" i="18"/>
  <c r="Q101" i="18" s="1"/>
  <c r="P55" i="18"/>
  <c r="Q55" i="18" s="1"/>
  <c r="P59" i="18"/>
  <c r="Q59" i="18" s="1"/>
  <c r="P65" i="18"/>
  <c r="Q65" i="18" s="1"/>
  <c r="P90" i="18"/>
  <c r="Q90" i="18" s="1"/>
  <c r="P98" i="18"/>
  <c r="Q98" i="18" s="1"/>
  <c r="P92" i="18"/>
  <c r="Q92" i="18" s="1"/>
  <c r="P96" i="18"/>
  <c r="Q96" i="18" s="1"/>
  <c r="P56" i="18"/>
  <c r="Q56" i="18" s="1"/>
  <c r="P54" i="18"/>
  <c r="Q54" i="18" s="1"/>
  <c r="P58" i="18"/>
  <c r="Q58" i="18" s="1"/>
  <c r="P64" i="18"/>
  <c r="Q64" i="18" s="1"/>
  <c r="P89" i="18"/>
  <c r="Q89" i="18" s="1"/>
  <c r="P93" i="18"/>
  <c r="Q93" i="18" s="1"/>
  <c r="P97" i="18"/>
  <c r="Q97" i="18" s="1"/>
  <c r="E106" i="18"/>
  <c r="F106" i="18" s="1"/>
  <c r="G106" i="18" s="1"/>
  <c r="H106" i="18" s="1"/>
  <c r="I106" i="18" s="1"/>
  <c r="J106" i="18" s="1"/>
  <c r="K106" i="18" s="1"/>
  <c r="L106" i="18" s="1"/>
  <c r="M106" i="18" s="1"/>
  <c r="N106" i="18" s="1"/>
  <c r="O106" i="18" s="1"/>
  <c r="E69" i="18"/>
  <c r="F69" i="18" s="1"/>
  <c r="G69" i="18" s="1"/>
  <c r="H69" i="18" s="1"/>
  <c r="I69" i="18" s="1"/>
  <c r="J69" i="18" s="1"/>
  <c r="K69" i="18" s="1"/>
  <c r="L69" i="18" s="1"/>
  <c r="M69" i="18" s="1"/>
  <c r="N69" i="18" s="1"/>
  <c r="O69" i="18" s="1"/>
  <c r="P57" i="18"/>
  <c r="Q57" i="18" s="1"/>
  <c r="P94" i="18"/>
  <c r="Q94" i="18" s="1"/>
  <c r="Q44" i="18"/>
  <c r="Q7" i="18"/>
  <c r="Q81" i="18"/>
  <c r="P88" i="18"/>
  <c r="P81" i="18"/>
  <c r="P83" i="18" s="1"/>
  <c r="P44" i="18"/>
  <c r="P46" i="18" s="1"/>
  <c r="P53" i="18"/>
  <c r="Q53" i="18" s="1"/>
  <c r="P51" i="18"/>
  <c r="P7" i="18"/>
  <c r="P28" i="18"/>
  <c r="P18" i="18"/>
  <c r="P19" i="18"/>
  <c r="P20" i="18"/>
  <c r="P21" i="18"/>
  <c r="P23" i="18"/>
  <c r="P24" i="18"/>
  <c r="Q24" i="18" s="1"/>
  <c r="P27" i="18"/>
  <c r="P15" i="18"/>
  <c r="P16" i="18"/>
  <c r="P17" i="18"/>
  <c r="P22" i="18"/>
  <c r="C10" i="18"/>
  <c r="B4" i="15"/>
  <c r="C77" i="8"/>
  <c r="C69" i="8"/>
  <c r="C61" i="8"/>
  <c r="C70" i="8"/>
  <c r="C53" i="8"/>
  <c r="D7" i="15"/>
  <c r="D6" i="15"/>
  <c r="D5" i="15"/>
  <c r="D4" i="15"/>
  <c r="C7" i="15"/>
  <c r="C6" i="15"/>
  <c r="C5" i="15"/>
  <c r="C4" i="15"/>
  <c r="B7" i="15"/>
  <c r="B6" i="15"/>
  <c r="B5" i="15"/>
  <c r="A7" i="15"/>
  <c r="A6" i="15"/>
  <c r="A5" i="15"/>
  <c r="A4" i="15"/>
  <c r="D28" i="20" l="1"/>
  <c r="D24" i="15"/>
  <c r="C26" i="15"/>
  <c r="P103" i="18"/>
  <c r="P66" i="18"/>
  <c r="Q14" i="18"/>
  <c r="P29" i="18"/>
  <c r="C86" i="19"/>
  <c r="C50" i="19"/>
  <c r="C58" i="19"/>
  <c r="D58" i="19" s="1"/>
  <c r="E58" i="19" s="1"/>
  <c r="F58" i="19" s="1"/>
  <c r="G58" i="19" s="1"/>
  <c r="H58" i="19" s="1"/>
  <c r="I58" i="19" s="1"/>
  <c r="J58" i="19" s="1"/>
  <c r="K58" i="19" s="1"/>
  <c r="L58" i="19" s="1"/>
  <c r="M58" i="19" s="1"/>
  <c r="C94" i="19"/>
  <c r="D94" i="19" s="1"/>
  <c r="E94" i="19" s="1"/>
  <c r="F94" i="19" s="1"/>
  <c r="G94" i="19" s="1"/>
  <c r="H94" i="19" s="1"/>
  <c r="I94" i="19" s="1"/>
  <c r="J94" i="19" s="1"/>
  <c r="K94" i="19" s="1"/>
  <c r="L94" i="19" s="1"/>
  <c r="M94" i="19" s="1"/>
  <c r="C93" i="19"/>
  <c r="D93" i="19" s="1"/>
  <c r="E93" i="19" s="1"/>
  <c r="F93" i="19" s="1"/>
  <c r="G93" i="19" s="1"/>
  <c r="H93" i="19" s="1"/>
  <c r="I93" i="19" s="1"/>
  <c r="J93" i="19" s="1"/>
  <c r="K93" i="19" s="1"/>
  <c r="L93" i="19" s="1"/>
  <c r="M93" i="19" s="1"/>
  <c r="C57" i="19"/>
  <c r="D57" i="19" s="1"/>
  <c r="E57" i="19" s="1"/>
  <c r="F57" i="19" s="1"/>
  <c r="G57" i="19" s="1"/>
  <c r="H57" i="19" s="1"/>
  <c r="I57" i="19" s="1"/>
  <c r="J57" i="19" s="1"/>
  <c r="K57" i="19" s="1"/>
  <c r="L57" i="19" s="1"/>
  <c r="M57" i="19" s="1"/>
  <c r="C54" i="19"/>
  <c r="D54" i="19" s="1"/>
  <c r="E54" i="19" s="1"/>
  <c r="F54" i="19" s="1"/>
  <c r="G54" i="19" s="1"/>
  <c r="H54" i="19" s="1"/>
  <c r="I54" i="19" s="1"/>
  <c r="J54" i="19" s="1"/>
  <c r="K54" i="19" s="1"/>
  <c r="L54" i="19" s="1"/>
  <c r="M54" i="19" s="1"/>
  <c r="C90" i="19"/>
  <c r="D90" i="19" s="1"/>
  <c r="E90" i="19" s="1"/>
  <c r="F90" i="19" s="1"/>
  <c r="G90" i="19" s="1"/>
  <c r="H90" i="19" s="1"/>
  <c r="I90" i="19" s="1"/>
  <c r="J90" i="19" s="1"/>
  <c r="K90" i="19" s="1"/>
  <c r="L90" i="19" s="1"/>
  <c r="M90" i="19" s="1"/>
  <c r="C63" i="19"/>
  <c r="D63" i="19" s="1"/>
  <c r="E63" i="19" s="1"/>
  <c r="F63" i="19" s="1"/>
  <c r="G63" i="19" s="1"/>
  <c r="H63" i="19" s="1"/>
  <c r="I63" i="19" s="1"/>
  <c r="J63" i="19" s="1"/>
  <c r="K63" i="19" s="1"/>
  <c r="L63" i="19" s="1"/>
  <c r="M63" i="19" s="1"/>
  <c r="C99" i="19"/>
  <c r="D99" i="19" s="1"/>
  <c r="E99" i="19" s="1"/>
  <c r="F99" i="19" s="1"/>
  <c r="G99" i="19" s="1"/>
  <c r="H99" i="19" s="1"/>
  <c r="I99" i="19" s="1"/>
  <c r="J99" i="19" s="1"/>
  <c r="K99" i="19" s="1"/>
  <c r="L99" i="19" s="1"/>
  <c r="M99" i="19" s="1"/>
  <c r="C100" i="19"/>
  <c r="D100" i="19" s="1"/>
  <c r="E100" i="19" s="1"/>
  <c r="F100" i="19" s="1"/>
  <c r="G100" i="19" s="1"/>
  <c r="H100" i="19" s="1"/>
  <c r="I100" i="19" s="1"/>
  <c r="J100" i="19" s="1"/>
  <c r="K100" i="19" s="1"/>
  <c r="L100" i="19" s="1"/>
  <c r="M100" i="19" s="1"/>
  <c r="C64" i="19"/>
  <c r="D64" i="19" s="1"/>
  <c r="E64" i="19" s="1"/>
  <c r="F64" i="19" s="1"/>
  <c r="G64" i="19" s="1"/>
  <c r="H64" i="19" s="1"/>
  <c r="I64" i="19" s="1"/>
  <c r="J64" i="19" s="1"/>
  <c r="K64" i="19" s="1"/>
  <c r="L64" i="19" s="1"/>
  <c r="M64" i="19" s="1"/>
  <c r="C89" i="19"/>
  <c r="D89" i="19" s="1"/>
  <c r="E89" i="19" s="1"/>
  <c r="F89" i="19" s="1"/>
  <c r="G89" i="19" s="1"/>
  <c r="H89" i="19" s="1"/>
  <c r="I89" i="19" s="1"/>
  <c r="J89" i="19" s="1"/>
  <c r="K89" i="19" s="1"/>
  <c r="L89" i="19" s="1"/>
  <c r="M89" i="19" s="1"/>
  <c r="C53" i="19"/>
  <c r="D53" i="19" s="1"/>
  <c r="E53" i="19" s="1"/>
  <c r="F53" i="19" s="1"/>
  <c r="G53" i="19" s="1"/>
  <c r="H53" i="19" s="1"/>
  <c r="I53" i="19" s="1"/>
  <c r="J53" i="19" s="1"/>
  <c r="K53" i="19" s="1"/>
  <c r="L53" i="19" s="1"/>
  <c r="M53" i="19" s="1"/>
  <c r="C92" i="19"/>
  <c r="D92" i="19" s="1"/>
  <c r="E92" i="19" s="1"/>
  <c r="F92" i="19" s="1"/>
  <c r="G92" i="19" s="1"/>
  <c r="H92" i="19" s="1"/>
  <c r="I92" i="19" s="1"/>
  <c r="J92" i="19" s="1"/>
  <c r="K92" i="19" s="1"/>
  <c r="L92" i="19" s="1"/>
  <c r="M92" i="19" s="1"/>
  <c r="C56" i="19"/>
  <c r="D56" i="19" s="1"/>
  <c r="E56" i="19" s="1"/>
  <c r="F56" i="19" s="1"/>
  <c r="G56" i="19" s="1"/>
  <c r="H56" i="19" s="1"/>
  <c r="I56" i="19" s="1"/>
  <c r="J56" i="19" s="1"/>
  <c r="K56" i="19" s="1"/>
  <c r="L56" i="19" s="1"/>
  <c r="M56" i="19" s="1"/>
  <c r="C88" i="19"/>
  <c r="D88" i="19" s="1"/>
  <c r="E88" i="19" s="1"/>
  <c r="F88" i="19" s="1"/>
  <c r="G88" i="19" s="1"/>
  <c r="H88" i="19" s="1"/>
  <c r="I88" i="19" s="1"/>
  <c r="J88" i="19" s="1"/>
  <c r="K88" i="19" s="1"/>
  <c r="L88" i="19" s="1"/>
  <c r="M88" i="19" s="1"/>
  <c r="C52" i="19"/>
  <c r="D52" i="19" s="1"/>
  <c r="E52" i="19" s="1"/>
  <c r="F52" i="19" s="1"/>
  <c r="G52" i="19" s="1"/>
  <c r="H52" i="19" s="1"/>
  <c r="I52" i="19" s="1"/>
  <c r="J52" i="19" s="1"/>
  <c r="K52" i="19" s="1"/>
  <c r="L52" i="19" s="1"/>
  <c r="M52" i="19" s="1"/>
  <c r="C91" i="19"/>
  <c r="D91" i="19" s="1"/>
  <c r="E91" i="19" s="1"/>
  <c r="F91" i="19" s="1"/>
  <c r="G91" i="19" s="1"/>
  <c r="H91" i="19" s="1"/>
  <c r="I91" i="19" s="1"/>
  <c r="J91" i="19" s="1"/>
  <c r="K91" i="19" s="1"/>
  <c r="L91" i="19" s="1"/>
  <c r="M91" i="19" s="1"/>
  <c r="C55" i="19"/>
  <c r="D55" i="19" s="1"/>
  <c r="E55" i="19" s="1"/>
  <c r="F55" i="19" s="1"/>
  <c r="G55" i="19" s="1"/>
  <c r="H55" i="19" s="1"/>
  <c r="I55" i="19" s="1"/>
  <c r="J55" i="19" s="1"/>
  <c r="K55" i="19" s="1"/>
  <c r="L55" i="19" s="1"/>
  <c r="M55" i="19" s="1"/>
  <c r="C51" i="19"/>
  <c r="D51" i="19" s="1"/>
  <c r="E51" i="19" s="1"/>
  <c r="F51" i="19" s="1"/>
  <c r="G51" i="19" s="1"/>
  <c r="H51" i="19" s="1"/>
  <c r="I51" i="19" s="1"/>
  <c r="J51" i="19" s="1"/>
  <c r="K51" i="19" s="1"/>
  <c r="L51" i="19" s="1"/>
  <c r="M51" i="19" s="1"/>
  <c r="C87" i="19"/>
  <c r="C96" i="19"/>
  <c r="D96" i="19" s="1"/>
  <c r="E96" i="19" s="1"/>
  <c r="F96" i="19" s="1"/>
  <c r="G96" i="19" s="1"/>
  <c r="H96" i="19" s="1"/>
  <c r="I96" i="19" s="1"/>
  <c r="J96" i="19" s="1"/>
  <c r="K96" i="19" s="1"/>
  <c r="L96" i="19" s="1"/>
  <c r="M96" i="19" s="1"/>
  <c r="C60" i="19"/>
  <c r="D60" i="19" s="1"/>
  <c r="E60" i="19" s="1"/>
  <c r="F60" i="19" s="1"/>
  <c r="G60" i="19" s="1"/>
  <c r="H60" i="19" s="1"/>
  <c r="I60" i="19" s="1"/>
  <c r="J60" i="19" s="1"/>
  <c r="K60" i="19" s="1"/>
  <c r="L60" i="19" s="1"/>
  <c r="M60" i="19" s="1"/>
  <c r="C95" i="19"/>
  <c r="D95" i="19" s="1"/>
  <c r="E95" i="19" s="1"/>
  <c r="F95" i="19" s="1"/>
  <c r="G95" i="19" s="1"/>
  <c r="H95" i="19" s="1"/>
  <c r="I95" i="19" s="1"/>
  <c r="J95" i="19" s="1"/>
  <c r="K95" i="19" s="1"/>
  <c r="L95" i="19" s="1"/>
  <c r="M95" i="19" s="1"/>
  <c r="C59" i="19"/>
  <c r="D59" i="19" s="1"/>
  <c r="E59" i="19" s="1"/>
  <c r="F59" i="19" s="1"/>
  <c r="G59" i="19" s="1"/>
  <c r="H59" i="19" s="1"/>
  <c r="I59" i="19" s="1"/>
  <c r="J59" i="19" s="1"/>
  <c r="K59" i="19" s="1"/>
  <c r="L59" i="19" s="1"/>
  <c r="M59" i="19" s="1"/>
  <c r="C22" i="19"/>
  <c r="D22" i="19" s="1"/>
  <c r="E22" i="19" s="1"/>
  <c r="F22" i="19" s="1"/>
  <c r="G22" i="19" s="1"/>
  <c r="H22" i="19" s="1"/>
  <c r="I22" i="19" s="1"/>
  <c r="J22" i="19" s="1"/>
  <c r="K22" i="19" s="1"/>
  <c r="L22" i="19" s="1"/>
  <c r="M22" i="19" s="1"/>
  <c r="C21" i="19"/>
  <c r="D21" i="19" s="1"/>
  <c r="E21" i="19" s="1"/>
  <c r="F21" i="19" s="1"/>
  <c r="G21" i="19" s="1"/>
  <c r="H21" i="19" s="1"/>
  <c r="I21" i="19" s="1"/>
  <c r="J21" i="19" s="1"/>
  <c r="K21" i="19" s="1"/>
  <c r="L21" i="19" s="1"/>
  <c r="M21" i="19" s="1"/>
  <c r="C20" i="19"/>
  <c r="D20" i="19" s="1"/>
  <c r="E20" i="19" s="1"/>
  <c r="F20" i="19" s="1"/>
  <c r="G20" i="19" s="1"/>
  <c r="H20" i="19" s="1"/>
  <c r="I20" i="19" s="1"/>
  <c r="J20" i="19" s="1"/>
  <c r="K20" i="19" s="1"/>
  <c r="L20" i="19" s="1"/>
  <c r="M20" i="19" s="1"/>
  <c r="C16" i="19"/>
  <c r="D16" i="19" s="1"/>
  <c r="E16" i="19" s="1"/>
  <c r="F16" i="19" s="1"/>
  <c r="G16" i="19" s="1"/>
  <c r="H16" i="19" s="1"/>
  <c r="I16" i="19" s="1"/>
  <c r="J16" i="19" s="1"/>
  <c r="K16" i="19" s="1"/>
  <c r="L16" i="19" s="1"/>
  <c r="M16" i="19" s="1"/>
  <c r="C19" i="19"/>
  <c r="D19" i="19" s="1"/>
  <c r="E19" i="19" s="1"/>
  <c r="F19" i="19" s="1"/>
  <c r="G19" i="19" s="1"/>
  <c r="H19" i="19" s="1"/>
  <c r="I19" i="19" s="1"/>
  <c r="J19" i="19" s="1"/>
  <c r="K19" i="19" s="1"/>
  <c r="L19" i="19" s="1"/>
  <c r="M19" i="19" s="1"/>
  <c r="C15" i="19"/>
  <c r="D15" i="19" s="1"/>
  <c r="E15" i="19" s="1"/>
  <c r="F15" i="19" s="1"/>
  <c r="G15" i="19" s="1"/>
  <c r="H15" i="19" s="1"/>
  <c r="I15" i="19" s="1"/>
  <c r="J15" i="19" s="1"/>
  <c r="K15" i="19" s="1"/>
  <c r="L15" i="19" s="1"/>
  <c r="M15" i="19" s="1"/>
  <c r="C18" i="19"/>
  <c r="D18" i="19" s="1"/>
  <c r="E18" i="19" s="1"/>
  <c r="F18" i="19" s="1"/>
  <c r="G18" i="19" s="1"/>
  <c r="H18" i="19" s="1"/>
  <c r="I18" i="19" s="1"/>
  <c r="J18" i="19" s="1"/>
  <c r="K18" i="19" s="1"/>
  <c r="L18" i="19" s="1"/>
  <c r="M18" i="19" s="1"/>
  <c r="C24" i="19"/>
  <c r="C23" i="19"/>
  <c r="D23" i="19" s="1"/>
  <c r="E23" i="19" s="1"/>
  <c r="F23" i="19" s="1"/>
  <c r="G23" i="19" s="1"/>
  <c r="H23" i="19" s="1"/>
  <c r="I23" i="19" s="1"/>
  <c r="J23" i="19" s="1"/>
  <c r="K23" i="19" s="1"/>
  <c r="L23" i="19" s="1"/>
  <c r="M23" i="19" s="1"/>
  <c r="Q46" i="18"/>
  <c r="C43" i="19" s="1"/>
  <c r="C14" i="19"/>
  <c r="C17" i="19"/>
  <c r="D17" i="19" s="1"/>
  <c r="E17" i="19" s="1"/>
  <c r="F17" i="19" s="1"/>
  <c r="G17" i="19" s="1"/>
  <c r="H17" i="19" s="1"/>
  <c r="I17" i="19" s="1"/>
  <c r="J17" i="19" s="1"/>
  <c r="K17" i="19" s="1"/>
  <c r="L17" i="19" s="1"/>
  <c r="M17" i="19" s="1"/>
  <c r="C27" i="19"/>
  <c r="D27" i="19" s="1"/>
  <c r="E27" i="19" s="1"/>
  <c r="F27" i="19" s="1"/>
  <c r="G27" i="19" s="1"/>
  <c r="H27" i="19" s="1"/>
  <c r="I27" i="19" s="1"/>
  <c r="J27" i="19" s="1"/>
  <c r="K27" i="19" s="1"/>
  <c r="L27" i="19" s="1"/>
  <c r="M27" i="19" s="1"/>
  <c r="C28" i="19"/>
  <c r="D28" i="19" s="1"/>
  <c r="E28" i="19" s="1"/>
  <c r="F28" i="19" s="1"/>
  <c r="G28" i="19" s="1"/>
  <c r="H28" i="19" s="1"/>
  <c r="I28" i="19" s="1"/>
  <c r="J28" i="19" s="1"/>
  <c r="K28" i="19" s="1"/>
  <c r="L28" i="19" s="1"/>
  <c r="M28" i="19" s="1"/>
  <c r="Q83" i="18"/>
  <c r="C79" i="19" s="1"/>
  <c r="P69" i="18"/>
  <c r="Q69" i="18" s="1"/>
  <c r="E33" i="18"/>
  <c r="F33" i="18" s="1"/>
  <c r="G33" i="18" s="1"/>
  <c r="H33" i="18" s="1"/>
  <c r="I33" i="18" s="1"/>
  <c r="J33" i="18" s="1"/>
  <c r="K33" i="18" s="1"/>
  <c r="L33" i="18" s="1"/>
  <c r="M33" i="18" s="1"/>
  <c r="N33" i="18" s="1"/>
  <c r="O33" i="18" s="1"/>
  <c r="E70" i="18"/>
  <c r="F70" i="18" s="1"/>
  <c r="G70" i="18" s="1"/>
  <c r="H70" i="18" s="1"/>
  <c r="I70" i="18" s="1"/>
  <c r="J70" i="18" s="1"/>
  <c r="K70" i="18" s="1"/>
  <c r="L70" i="18" s="1"/>
  <c r="M70" i="18" s="1"/>
  <c r="N70" i="18" s="1"/>
  <c r="O70" i="18" s="1"/>
  <c r="E107" i="18"/>
  <c r="F107" i="18" s="1"/>
  <c r="G107" i="18" s="1"/>
  <c r="H107" i="18" s="1"/>
  <c r="I107" i="18" s="1"/>
  <c r="J107" i="18" s="1"/>
  <c r="K107" i="18" s="1"/>
  <c r="L107" i="18" s="1"/>
  <c r="M107" i="18" s="1"/>
  <c r="N107" i="18" s="1"/>
  <c r="O107" i="18" s="1"/>
  <c r="P106" i="18"/>
  <c r="Q106" i="18" s="1"/>
  <c r="Q88" i="18"/>
  <c r="Q103" i="18" s="1"/>
  <c r="Q51" i="18"/>
  <c r="Q66" i="18" s="1"/>
  <c r="Q22" i="18"/>
  <c r="Q21" i="18"/>
  <c r="Q17" i="18"/>
  <c r="Q20" i="18"/>
  <c r="Q16" i="18"/>
  <c r="Q19" i="18"/>
  <c r="Q27" i="18"/>
  <c r="Q23" i="18"/>
  <c r="Q15" i="18"/>
  <c r="Q18" i="18"/>
  <c r="Q28" i="18"/>
  <c r="Q9" i="18"/>
  <c r="C7" i="19" s="1"/>
  <c r="D7" i="19" s="1"/>
  <c r="P9" i="18"/>
  <c r="F6" i="15"/>
  <c r="C8" i="15"/>
  <c r="D19" i="20" s="1"/>
  <c r="F5" i="15"/>
  <c r="B8" i="15"/>
  <c r="D24" i="20" s="1"/>
  <c r="D8" i="15"/>
  <c r="F4" i="15"/>
  <c r="F7" i="15"/>
  <c r="D107" i="8"/>
  <c r="D114" i="8"/>
  <c r="D9" i="17"/>
  <c r="D7" i="17"/>
  <c r="D6" i="17"/>
  <c r="B2" i="17"/>
  <c r="D113" i="8"/>
  <c r="D112" i="8"/>
  <c r="D111" i="8"/>
  <c r="B2" i="16"/>
  <c r="D5" i="16"/>
  <c r="E9" i="16"/>
  <c r="D9" i="16" s="1"/>
  <c r="D7" i="16"/>
  <c r="D6" i="16"/>
  <c r="E24" i="15" l="1"/>
  <c r="D26" i="15"/>
  <c r="D24" i="19"/>
  <c r="E24" i="19" s="1"/>
  <c r="F24" i="19" s="1"/>
  <c r="G24" i="19" s="1"/>
  <c r="H24" i="19" s="1"/>
  <c r="I24" i="19" s="1"/>
  <c r="J24" i="19" s="1"/>
  <c r="K24" i="19" s="1"/>
  <c r="L24" i="19" s="1"/>
  <c r="M24" i="19" s="1"/>
  <c r="C29" i="19"/>
  <c r="D86" i="19"/>
  <c r="C101" i="19"/>
  <c r="C65" i="19"/>
  <c r="Q29" i="18"/>
  <c r="D14" i="19"/>
  <c r="H5" i="17"/>
  <c r="H5" i="16"/>
  <c r="D38" i="20" s="1"/>
  <c r="D9" i="19"/>
  <c r="E7" i="19"/>
  <c r="F7" i="19" s="1"/>
  <c r="F9" i="19" s="1"/>
  <c r="C9" i="19"/>
  <c r="C10" i="19" s="1"/>
  <c r="D87" i="19"/>
  <c r="E87" i="19" s="1"/>
  <c r="F87" i="19" s="1"/>
  <c r="G87" i="19" s="1"/>
  <c r="H87" i="19" s="1"/>
  <c r="I87" i="19" s="1"/>
  <c r="J87" i="19" s="1"/>
  <c r="K87" i="19" s="1"/>
  <c r="L87" i="19" s="1"/>
  <c r="M87" i="19" s="1"/>
  <c r="C81" i="19"/>
  <c r="C82" i="19" s="1"/>
  <c r="D79" i="19"/>
  <c r="D43" i="19"/>
  <c r="C45" i="19"/>
  <c r="C46" i="19" s="1"/>
  <c r="J67" i="19"/>
  <c r="L103" i="19"/>
  <c r="K103" i="19"/>
  <c r="J103" i="19"/>
  <c r="L67" i="19"/>
  <c r="K67" i="19"/>
  <c r="I67" i="19"/>
  <c r="I103" i="19"/>
  <c r="M103" i="19"/>
  <c r="M67" i="19"/>
  <c r="D50" i="19"/>
  <c r="D65" i="19" s="1"/>
  <c r="M31" i="19"/>
  <c r="I31" i="19"/>
  <c r="L31" i="19"/>
  <c r="K31" i="19"/>
  <c r="J31" i="19"/>
  <c r="P107" i="18"/>
  <c r="Q107" i="18" s="1"/>
  <c r="P33" i="18"/>
  <c r="P70" i="18"/>
  <c r="Q70" i="18" s="1"/>
  <c r="F8" i="15"/>
  <c r="B15" i="15" s="1"/>
  <c r="B11" i="15" s="1"/>
  <c r="A15" i="17"/>
  <c r="A16" i="17" s="1"/>
  <c r="H6" i="17"/>
  <c r="C15" i="17"/>
  <c r="A15" i="16"/>
  <c r="A16" i="16" s="1"/>
  <c r="A17" i="16" s="1"/>
  <c r="A18" i="16" s="1"/>
  <c r="A19" i="16" s="1"/>
  <c r="A20" i="16" s="1"/>
  <c r="B20" i="16" s="1"/>
  <c r="H6" i="16"/>
  <c r="C15" i="16"/>
  <c r="D26" i="20" l="1"/>
  <c r="D83" i="8"/>
  <c r="D31" i="18"/>
  <c r="D39" i="20"/>
  <c r="D25" i="20"/>
  <c r="F24" i="15"/>
  <c r="E26" i="15"/>
  <c r="D101" i="19"/>
  <c r="E86" i="19"/>
  <c r="E101" i="19" s="1"/>
  <c r="E9" i="19"/>
  <c r="E14" i="19"/>
  <c r="E29" i="19" s="1"/>
  <c r="D29" i="19"/>
  <c r="G7" i="19"/>
  <c r="G9" i="19" s="1"/>
  <c r="E43" i="19"/>
  <c r="D45" i="19"/>
  <c r="E79" i="19"/>
  <c r="D81" i="19"/>
  <c r="C69" i="19"/>
  <c r="D69" i="19" s="1"/>
  <c r="E69" i="19" s="1"/>
  <c r="F69" i="19" s="1"/>
  <c r="G69" i="19" s="1"/>
  <c r="H69" i="19" s="1"/>
  <c r="I69" i="19" s="1"/>
  <c r="J69" i="19" s="1"/>
  <c r="K69" i="19" s="1"/>
  <c r="L69" i="19" s="1"/>
  <c r="M69" i="19" s="1"/>
  <c r="C105" i="19"/>
  <c r="D105" i="19" s="1"/>
  <c r="E105" i="19" s="1"/>
  <c r="F105" i="19" s="1"/>
  <c r="G105" i="19" s="1"/>
  <c r="H105" i="19" s="1"/>
  <c r="I105" i="19" s="1"/>
  <c r="J105" i="19" s="1"/>
  <c r="K105" i="19" s="1"/>
  <c r="L105" i="19" s="1"/>
  <c r="M105" i="19" s="1"/>
  <c r="E50" i="19"/>
  <c r="E65" i="19" s="1"/>
  <c r="D105" i="18"/>
  <c r="D68" i="18"/>
  <c r="E68" i="18" s="1"/>
  <c r="F68" i="18" s="1"/>
  <c r="G68" i="18" s="1"/>
  <c r="H68" i="18" s="1"/>
  <c r="I68" i="18" s="1"/>
  <c r="J68" i="18" s="1"/>
  <c r="K68" i="18" s="1"/>
  <c r="L68" i="18" s="1"/>
  <c r="M68" i="18" s="1"/>
  <c r="N68" i="18" s="1"/>
  <c r="O68" i="18" s="1"/>
  <c r="D30" i="18"/>
  <c r="D67" i="18"/>
  <c r="E67" i="18" s="1"/>
  <c r="F67" i="18" s="1"/>
  <c r="G67" i="18" s="1"/>
  <c r="H67" i="18" s="1"/>
  <c r="I67" i="18" s="1"/>
  <c r="J67" i="18" s="1"/>
  <c r="K67" i="18" s="1"/>
  <c r="L67" i="18" s="1"/>
  <c r="M67" i="18" s="1"/>
  <c r="N67" i="18" s="1"/>
  <c r="O67" i="18" s="1"/>
  <c r="D104" i="18"/>
  <c r="E104" i="18" s="1"/>
  <c r="F104" i="18" s="1"/>
  <c r="G104" i="18" s="1"/>
  <c r="H104" i="18" s="1"/>
  <c r="I104" i="18" s="1"/>
  <c r="J104" i="18" s="1"/>
  <c r="K104" i="18" s="1"/>
  <c r="L104" i="18" s="1"/>
  <c r="M104" i="18" s="1"/>
  <c r="N104" i="18" s="1"/>
  <c r="O104" i="18" s="1"/>
  <c r="C33" i="19"/>
  <c r="D33" i="19" s="1"/>
  <c r="E33" i="19" s="1"/>
  <c r="F33" i="19" s="1"/>
  <c r="G33" i="19" s="1"/>
  <c r="H33" i="19" s="1"/>
  <c r="I33" i="19" s="1"/>
  <c r="J33" i="19" s="1"/>
  <c r="K33" i="19" s="1"/>
  <c r="L33" i="19" s="1"/>
  <c r="M33" i="19" s="1"/>
  <c r="Q33" i="18"/>
  <c r="D27" i="20"/>
  <c r="D16" i="17"/>
  <c r="B16" i="17"/>
  <c r="A17" i="17"/>
  <c r="H15" i="17"/>
  <c r="B15" i="17"/>
  <c r="D15" i="17"/>
  <c r="E15" i="17" s="1"/>
  <c r="H15" i="16"/>
  <c r="J15" i="16" s="1"/>
  <c r="B15" i="16"/>
  <c r="D16" i="16"/>
  <c r="B16" i="16"/>
  <c r="D15" i="16"/>
  <c r="E15" i="16" s="1"/>
  <c r="D20" i="16"/>
  <c r="D17" i="16"/>
  <c r="D18" i="16"/>
  <c r="B17" i="16"/>
  <c r="D19" i="16"/>
  <c r="B19" i="16"/>
  <c r="B18" i="16"/>
  <c r="A21" i="16"/>
  <c r="C15" i="8"/>
  <c r="C14" i="8"/>
  <c r="D106" i="8"/>
  <c r="D105" i="8"/>
  <c r="D104" i="8"/>
  <c r="D80" i="8"/>
  <c r="C79" i="8"/>
  <c r="C78" i="8"/>
  <c r="C76" i="8"/>
  <c r="C75" i="8"/>
  <c r="D72" i="8"/>
  <c r="C71" i="8"/>
  <c r="C68" i="8"/>
  <c r="C67" i="8"/>
  <c r="D64" i="8"/>
  <c r="C63" i="8"/>
  <c r="C62" i="8"/>
  <c r="C60" i="8"/>
  <c r="C59" i="8"/>
  <c r="D56" i="8"/>
  <c r="C55" i="8"/>
  <c r="C54" i="8"/>
  <c r="C52" i="8"/>
  <c r="C51" i="8"/>
  <c r="C30" i="8"/>
  <c r="C28" i="8"/>
  <c r="G24" i="15" l="1"/>
  <c r="F26" i="15"/>
  <c r="F86" i="19"/>
  <c r="F101" i="19" s="1"/>
  <c r="F14" i="19"/>
  <c r="F29" i="19" s="1"/>
  <c r="F23" i="9"/>
  <c r="F25" i="9" s="1"/>
  <c r="D17" i="9" s="1"/>
  <c r="D18" i="9" s="1"/>
  <c r="H7" i="19"/>
  <c r="H9" i="19" s="1"/>
  <c r="E81" i="19"/>
  <c r="F79" i="19"/>
  <c r="F50" i="19"/>
  <c r="F65" i="19" s="1"/>
  <c r="F43" i="19"/>
  <c r="E45" i="19"/>
  <c r="E31" i="18"/>
  <c r="F31" i="18" s="1"/>
  <c r="G31" i="18" s="1"/>
  <c r="H31" i="18" s="1"/>
  <c r="I31" i="18" s="1"/>
  <c r="J31" i="18" s="1"/>
  <c r="K31" i="18" s="1"/>
  <c r="L31" i="18" s="1"/>
  <c r="M31" i="18" s="1"/>
  <c r="N31" i="18" s="1"/>
  <c r="O31" i="18" s="1"/>
  <c r="E30" i="18"/>
  <c r="F30" i="18" s="1"/>
  <c r="G30" i="18" s="1"/>
  <c r="H30" i="18" s="1"/>
  <c r="I30" i="18" s="1"/>
  <c r="J30" i="18" s="1"/>
  <c r="K30" i="18" s="1"/>
  <c r="L30" i="18" s="1"/>
  <c r="M30" i="18" s="1"/>
  <c r="N30" i="18" s="1"/>
  <c r="O30" i="18" s="1"/>
  <c r="J108" i="18"/>
  <c r="I71" i="18"/>
  <c r="I108" i="18"/>
  <c r="H71" i="18"/>
  <c r="L108" i="18"/>
  <c r="K108" i="18"/>
  <c r="H108" i="18"/>
  <c r="O71" i="18"/>
  <c r="G71" i="18"/>
  <c r="M108" i="18"/>
  <c r="E108" i="18"/>
  <c r="L71" i="18"/>
  <c r="D71" i="18"/>
  <c r="D72" i="18" s="1"/>
  <c r="E41" i="18" s="1"/>
  <c r="E47" i="18" s="1"/>
  <c r="J71" i="18"/>
  <c r="O108" i="18"/>
  <c r="G108" i="18"/>
  <c r="N71" i="18"/>
  <c r="F71" i="18"/>
  <c r="N108" i="18"/>
  <c r="F108" i="18"/>
  <c r="M71" i="18"/>
  <c r="K71" i="18"/>
  <c r="C34" i="18"/>
  <c r="F15" i="17"/>
  <c r="G15" i="17" s="1"/>
  <c r="I15" i="17" s="1"/>
  <c r="D17" i="17"/>
  <c r="B17" i="17"/>
  <c r="A18" i="17"/>
  <c r="J15" i="17"/>
  <c r="F15" i="16"/>
  <c r="G15" i="16" s="1"/>
  <c r="I15" i="16" s="1"/>
  <c r="C16" i="16" s="1"/>
  <c r="A22" i="16"/>
  <c r="B21" i="16"/>
  <c r="D21" i="16"/>
  <c r="G14" i="19" l="1"/>
  <c r="G29" i="19" s="1"/>
  <c r="H24" i="15"/>
  <c r="G26" i="15"/>
  <c r="G86" i="19"/>
  <c r="G101" i="19" s="1"/>
  <c r="P30" i="18"/>
  <c r="I7" i="19"/>
  <c r="J7" i="19" s="1"/>
  <c r="G50" i="19"/>
  <c r="G65" i="19" s="1"/>
  <c r="P31" i="18"/>
  <c r="Q31" i="18" s="1"/>
  <c r="F81" i="19"/>
  <c r="G79" i="19"/>
  <c r="F45" i="19"/>
  <c r="G43" i="19"/>
  <c r="P104" i="18"/>
  <c r="D108" i="18"/>
  <c r="D109" i="18" s="1"/>
  <c r="E78" i="18" s="1"/>
  <c r="E84" i="18" s="1"/>
  <c r="E109" i="18" s="1"/>
  <c r="F78" i="18" s="1"/>
  <c r="F84" i="18" s="1"/>
  <c r="F109" i="18" s="1"/>
  <c r="G78" i="18" s="1"/>
  <c r="G84" i="18" s="1"/>
  <c r="G109" i="18" s="1"/>
  <c r="H78" i="18" s="1"/>
  <c r="H84" i="18" s="1"/>
  <c r="H109" i="18" s="1"/>
  <c r="I78" i="18" s="1"/>
  <c r="I84" i="18" s="1"/>
  <c r="I109" i="18" s="1"/>
  <c r="J78" i="18" s="1"/>
  <c r="J84" i="18" s="1"/>
  <c r="J109" i="18" s="1"/>
  <c r="K78" i="18" s="1"/>
  <c r="K84" i="18" s="1"/>
  <c r="K109" i="18" s="1"/>
  <c r="L78" i="18" s="1"/>
  <c r="L84" i="18" s="1"/>
  <c r="L109" i="18" s="1"/>
  <c r="M78" i="18" s="1"/>
  <c r="M84" i="18" s="1"/>
  <c r="M109" i="18" s="1"/>
  <c r="N78" i="18" s="1"/>
  <c r="N84" i="18" s="1"/>
  <c r="N109" i="18" s="1"/>
  <c r="O78" i="18" s="1"/>
  <c r="O84" i="18" s="1"/>
  <c r="O109" i="18" s="1"/>
  <c r="Q78" i="18" s="1"/>
  <c r="Q84" i="18" s="1"/>
  <c r="P67" i="18"/>
  <c r="Q67" i="18" s="1"/>
  <c r="E71" i="18"/>
  <c r="E72" i="18" s="1"/>
  <c r="F41" i="18" s="1"/>
  <c r="F47" i="18" s="1"/>
  <c r="F72" i="18" s="1"/>
  <c r="G41" i="18" s="1"/>
  <c r="G47" i="18" s="1"/>
  <c r="G72" i="18" s="1"/>
  <c r="H41" i="18" s="1"/>
  <c r="H47" i="18" s="1"/>
  <c r="H72" i="18" s="1"/>
  <c r="I41" i="18" s="1"/>
  <c r="I47" i="18" s="1"/>
  <c r="I72" i="18" s="1"/>
  <c r="J41" i="18" s="1"/>
  <c r="J47" i="18" s="1"/>
  <c r="J72" i="18" s="1"/>
  <c r="K41" i="18" s="1"/>
  <c r="K47" i="18" s="1"/>
  <c r="K72" i="18" s="1"/>
  <c r="L41" i="18" s="1"/>
  <c r="L47" i="18" s="1"/>
  <c r="L72" i="18" s="1"/>
  <c r="M41" i="18" s="1"/>
  <c r="M47" i="18" s="1"/>
  <c r="M72" i="18" s="1"/>
  <c r="N41" i="18" s="1"/>
  <c r="N47" i="18" s="1"/>
  <c r="N72" i="18" s="1"/>
  <c r="O41" i="18" s="1"/>
  <c r="O47" i="18" s="1"/>
  <c r="O72" i="18" s="1"/>
  <c r="Q41" i="18" s="1"/>
  <c r="Q47" i="18" s="1"/>
  <c r="C35" i="18"/>
  <c r="D4" i="18" s="1"/>
  <c r="D10" i="18" s="1"/>
  <c r="C16" i="17"/>
  <c r="D18" i="17"/>
  <c r="B18" i="17"/>
  <c r="A19" i="17"/>
  <c r="A23" i="16"/>
  <c r="B22" i="16"/>
  <c r="D22" i="16"/>
  <c r="H16" i="16"/>
  <c r="E16" i="16"/>
  <c r="H14" i="19" l="1"/>
  <c r="H29" i="19" s="1"/>
  <c r="I24" i="15"/>
  <c r="H26" i="15"/>
  <c r="H86" i="19"/>
  <c r="H101" i="19" s="1"/>
  <c r="I9" i="19"/>
  <c r="C67" i="19"/>
  <c r="C103" i="19"/>
  <c r="C102" i="19"/>
  <c r="C66" i="19"/>
  <c r="C31" i="19"/>
  <c r="G45" i="19"/>
  <c r="H43" i="19"/>
  <c r="H79" i="19"/>
  <c r="G81" i="19"/>
  <c r="H50" i="19"/>
  <c r="H65" i="19" s="1"/>
  <c r="C30" i="19"/>
  <c r="Q71" i="18"/>
  <c r="Q72" i="18" s="1"/>
  <c r="P71" i="18"/>
  <c r="Q104" i="18"/>
  <c r="Q108" i="18" s="1"/>
  <c r="Q109" i="18" s="1"/>
  <c r="P108" i="18"/>
  <c r="J9" i="19"/>
  <c r="K7" i="19"/>
  <c r="Q30" i="18"/>
  <c r="B19" i="17"/>
  <c r="D19" i="17"/>
  <c r="A20" i="17"/>
  <c r="E16" i="17"/>
  <c r="H16" i="17"/>
  <c r="F16" i="16"/>
  <c r="G16" i="16" s="1"/>
  <c r="I16" i="16" s="1"/>
  <c r="A24" i="16"/>
  <c r="D23" i="16"/>
  <c r="B23" i="16"/>
  <c r="J16" i="16"/>
  <c r="I14" i="19" l="1"/>
  <c r="I29" i="19" s="1"/>
  <c r="J24" i="15"/>
  <c r="I26" i="15"/>
  <c r="M66" i="19"/>
  <c r="M30" i="19"/>
  <c r="M102" i="19"/>
  <c r="I86" i="19"/>
  <c r="I101" i="19" s="1"/>
  <c r="I50" i="19"/>
  <c r="I65" i="19" s="1"/>
  <c r="G103" i="19"/>
  <c r="H67" i="19"/>
  <c r="G67" i="19"/>
  <c r="F67" i="19"/>
  <c r="D67" i="19"/>
  <c r="H103" i="19"/>
  <c r="E103" i="19"/>
  <c r="D103" i="19"/>
  <c r="E67" i="19"/>
  <c r="F103" i="19"/>
  <c r="H31" i="19"/>
  <c r="F31" i="19"/>
  <c r="H81" i="19"/>
  <c r="I79" i="19"/>
  <c r="D31" i="19"/>
  <c r="G31" i="19"/>
  <c r="H45" i="19"/>
  <c r="I43" i="19"/>
  <c r="H66" i="19"/>
  <c r="J102" i="19"/>
  <c r="G66" i="19"/>
  <c r="D66" i="19"/>
  <c r="I102" i="19"/>
  <c r="J66" i="19"/>
  <c r="K102" i="19"/>
  <c r="L66" i="19"/>
  <c r="H102" i="19"/>
  <c r="G102" i="19"/>
  <c r="E66" i="19"/>
  <c r="K66" i="19"/>
  <c r="L102" i="19"/>
  <c r="I66" i="19"/>
  <c r="D102" i="19"/>
  <c r="F102" i="19"/>
  <c r="F66" i="19"/>
  <c r="E102" i="19"/>
  <c r="E31" i="19"/>
  <c r="L30" i="19"/>
  <c r="K30" i="19"/>
  <c r="I30" i="19"/>
  <c r="H30" i="19"/>
  <c r="J30" i="19"/>
  <c r="F30" i="19"/>
  <c r="D30" i="19"/>
  <c r="E30" i="19"/>
  <c r="G30" i="19"/>
  <c r="L7" i="19"/>
  <c r="K9" i="19"/>
  <c r="J14" i="19"/>
  <c r="J29" i="19" s="1"/>
  <c r="J16" i="17"/>
  <c r="F16" i="17"/>
  <c r="G16" i="17" s="1"/>
  <c r="I16" i="17" s="1"/>
  <c r="D20" i="17"/>
  <c r="B20" i="17"/>
  <c r="A21" i="17"/>
  <c r="C17" i="16"/>
  <c r="A25" i="16"/>
  <c r="D24" i="16"/>
  <c r="B24" i="16"/>
  <c r="K24" i="15" l="1"/>
  <c r="J26" i="15"/>
  <c r="J86" i="19"/>
  <c r="J101" i="19" s="1"/>
  <c r="J43" i="19"/>
  <c r="I45" i="19"/>
  <c r="I81" i="19"/>
  <c r="J79" i="19"/>
  <c r="J50" i="19"/>
  <c r="J65" i="19" s="1"/>
  <c r="K14" i="19"/>
  <c r="K29" i="19" s="1"/>
  <c r="M7" i="19"/>
  <c r="M9" i="19" s="1"/>
  <c r="L9" i="19"/>
  <c r="C17" i="17"/>
  <c r="D21" i="17"/>
  <c r="B21" i="17"/>
  <c r="A22" i="17"/>
  <c r="A26" i="16"/>
  <c r="D25" i="16"/>
  <c r="B25" i="16"/>
  <c r="H17" i="16"/>
  <c r="E17" i="16"/>
  <c r="L24" i="15" l="1"/>
  <c r="K26" i="15"/>
  <c r="K86" i="19"/>
  <c r="K101" i="19" s="1"/>
  <c r="J45" i="19"/>
  <c r="K43" i="19"/>
  <c r="K79" i="19"/>
  <c r="J81" i="19"/>
  <c r="K50" i="19"/>
  <c r="K65" i="19" s="1"/>
  <c r="L14" i="19"/>
  <c r="L29" i="19" s="1"/>
  <c r="D22" i="17"/>
  <c r="B22" i="17"/>
  <c r="A23" i="17"/>
  <c r="H17" i="17"/>
  <c r="E17" i="17"/>
  <c r="F17" i="16"/>
  <c r="G17" i="16" s="1"/>
  <c r="I17" i="16" s="1"/>
  <c r="J17" i="16"/>
  <c r="A27" i="16"/>
  <c r="D26" i="16"/>
  <c r="B26" i="16"/>
  <c r="M24" i="15" l="1"/>
  <c r="L26" i="15"/>
  <c r="L86" i="19"/>
  <c r="L101" i="19" s="1"/>
  <c r="K81" i="19"/>
  <c r="L79" i="19"/>
  <c r="L43" i="19"/>
  <c r="K45" i="19"/>
  <c r="L50" i="19"/>
  <c r="L65" i="19" s="1"/>
  <c r="M14" i="19"/>
  <c r="M29" i="19" s="1"/>
  <c r="B23" i="17"/>
  <c r="D23" i="17"/>
  <c r="A24" i="17"/>
  <c r="F17" i="17"/>
  <c r="G17" i="17" s="1"/>
  <c r="I17" i="17" s="1"/>
  <c r="J17" i="17"/>
  <c r="A28" i="16"/>
  <c r="D27" i="16"/>
  <c r="B27" i="16"/>
  <c r="C18" i="16"/>
  <c r="N24" i="15" l="1"/>
  <c r="M26" i="15"/>
  <c r="M86" i="19"/>
  <c r="M101" i="19" s="1"/>
  <c r="M79" i="19"/>
  <c r="M81" i="19" s="1"/>
  <c r="L81" i="19"/>
  <c r="M50" i="19"/>
  <c r="M65" i="19" s="1"/>
  <c r="L45" i="19"/>
  <c r="M43" i="19"/>
  <c r="M45" i="19" s="1"/>
  <c r="D24" i="17"/>
  <c r="B24" i="17"/>
  <c r="A25" i="17"/>
  <c r="C18" i="17"/>
  <c r="A29" i="16"/>
  <c r="D28" i="16"/>
  <c r="B28" i="16"/>
  <c r="H18" i="16"/>
  <c r="E18" i="16"/>
  <c r="O24" i="15" l="1"/>
  <c r="N26" i="15"/>
  <c r="H18" i="17"/>
  <c r="E18" i="17"/>
  <c r="D25" i="17"/>
  <c r="B25" i="17"/>
  <c r="A26" i="17"/>
  <c r="F18" i="16"/>
  <c r="G18" i="16" s="1"/>
  <c r="I18" i="16" s="1"/>
  <c r="J18" i="16"/>
  <c r="D29" i="16"/>
  <c r="A30" i="16"/>
  <c r="B29" i="16"/>
  <c r="P24" i="15" l="1"/>
  <c r="O26" i="15"/>
  <c r="F18" i="17"/>
  <c r="G18" i="17" s="1"/>
  <c r="I18" i="17" s="1"/>
  <c r="J18" i="17"/>
  <c r="D26" i="17"/>
  <c r="B26" i="17"/>
  <c r="A27" i="17"/>
  <c r="A31" i="16"/>
  <c r="B30" i="16"/>
  <c r="D30" i="16"/>
  <c r="C19" i="16"/>
  <c r="Q24" i="15" l="1"/>
  <c r="P26" i="15"/>
  <c r="C19" i="17"/>
  <c r="B27" i="17"/>
  <c r="D27" i="17"/>
  <c r="A28" i="17"/>
  <c r="A32" i="16"/>
  <c r="D31" i="16"/>
  <c r="B31" i="16"/>
  <c r="H19" i="16"/>
  <c r="E19" i="16"/>
  <c r="R24" i="15" l="1"/>
  <c r="Q26" i="15"/>
  <c r="B28" i="17"/>
  <c r="D28" i="17"/>
  <c r="A29" i="17"/>
  <c r="E19" i="17"/>
  <c r="H19" i="17"/>
  <c r="F19" i="16"/>
  <c r="G19" i="16" s="1"/>
  <c r="I19" i="16" s="1"/>
  <c r="J19" i="16"/>
  <c r="A33" i="16"/>
  <c r="D32" i="16"/>
  <c r="B32" i="16"/>
  <c r="S24" i="15" l="1"/>
  <c r="R26" i="15"/>
  <c r="J19" i="17"/>
  <c r="D29" i="17"/>
  <c r="B29" i="17"/>
  <c r="A30" i="17"/>
  <c r="F19" i="17"/>
  <c r="G19" i="17" s="1"/>
  <c r="I19" i="17" s="1"/>
  <c r="C20" i="17" s="1"/>
  <c r="C20" i="16"/>
  <c r="A34" i="16"/>
  <c r="D33" i="16"/>
  <c r="B33" i="16"/>
  <c r="T24" i="15" l="1"/>
  <c r="S26" i="15"/>
  <c r="H20" i="17"/>
  <c r="J20" i="17" s="1"/>
  <c r="E20" i="17"/>
  <c r="D30" i="17"/>
  <c r="B30" i="17"/>
  <c r="A31" i="17"/>
  <c r="A35" i="16"/>
  <c r="D34" i="16"/>
  <c r="B34" i="16"/>
  <c r="H20" i="16"/>
  <c r="E20" i="16"/>
  <c r="U24" i="15" l="1"/>
  <c r="T26" i="15"/>
  <c r="B31" i="17"/>
  <c r="D31" i="17"/>
  <c r="A32" i="17"/>
  <c r="F20" i="17"/>
  <c r="G20" i="17" s="1"/>
  <c r="I20" i="17" s="1"/>
  <c r="C21" i="17" s="1"/>
  <c r="F20" i="16"/>
  <c r="G20" i="16" s="1"/>
  <c r="I20" i="16" s="1"/>
  <c r="C21" i="16" s="1"/>
  <c r="A36" i="16"/>
  <c r="D35" i="16"/>
  <c r="B35" i="16"/>
  <c r="J20" i="16"/>
  <c r="V24" i="15" l="1"/>
  <c r="U26" i="15"/>
  <c r="H21" i="17"/>
  <c r="J21" i="17" s="1"/>
  <c r="E21" i="17"/>
  <c r="D32" i="17"/>
  <c r="B32" i="17"/>
  <c r="A33" i="17"/>
  <c r="A37" i="16"/>
  <c r="D36" i="16"/>
  <c r="B36" i="16"/>
  <c r="H21" i="16"/>
  <c r="J21" i="16" s="1"/>
  <c r="E21" i="16"/>
  <c r="W24" i="15" l="1"/>
  <c r="V26" i="15"/>
  <c r="F21" i="17"/>
  <c r="G21" i="17" s="1"/>
  <c r="I21" i="17" s="1"/>
  <c r="C22" i="17" s="1"/>
  <c r="D33" i="17"/>
  <c r="B33" i="17"/>
  <c r="A34" i="17"/>
  <c r="F21" i="16"/>
  <c r="G21" i="16" s="1"/>
  <c r="I21" i="16" s="1"/>
  <c r="C22" i="16" s="1"/>
  <c r="D37" i="16"/>
  <c r="A38" i="16"/>
  <c r="B37" i="16"/>
  <c r="X24" i="15" l="1"/>
  <c r="W26" i="15"/>
  <c r="D34" i="17"/>
  <c r="B34" i="17"/>
  <c r="A35" i="17"/>
  <c r="H22" i="17"/>
  <c r="J22" i="17" s="1"/>
  <c r="E22" i="17"/>
  <c r="H22" i="16"/>
  <c r="J22" i="16" s="1"/>
  <c r="E22" i="16"/>
  <c r="A39" i="16"/>
  <c r="D38" i="16"/>
  <c r="B38" i="16"/>
  <c r="Y24" i="15" l="1"/>
  <c r="X26" i="15"/>
  <c r="F22" i="17"/>
  <c r="G22" i="17" s="1"/>
  <c r="I22" i="17" s="1"/>
  <c r="C23" i="17" s="1"/>
  <c r="B35" i="17"/>
  <c r="D35" i="17"/>
  <c r="A36" i="17"/>
  <c r="F22" i="16"/>
  <c r="G22" i="16" s="1"/>
  <c r="I22" i="16" s="1"/>
  <c r="C23" i="16" s="1"/>
  <c r="D39" i="16"/>
  <c r="A40" i="16"/>
  <c r="B39" i="16"/>
  <c r="Z24" i="15" l="1"/>
  <c r="Y26" i="15"/>
  <c r="D36" i="17"/>
  <c r="B36" i="17"/>
  <c r="A37" i="17"/>
  <c r="H23" i="17"/>
  <c r="J23" i="17" s="1"/>
  <c r="E23" i="17"/>
  <c r="B40" i="16"/>
  <c r="A41" i="16"/>
  <c r="D40" i="16"/>
  <c r="H23" i="16"/>
  <c r="J23" i="16" s="1"/>
  <c r="E23" i="16"/>
  <c r="AA24" i="15" l="1"/>
  <c r="Z26" i="15"/>
  <c r="D37" i="17"/>
  <c r="B37" i="17"/>
  <c r="A38" i="17"/>
  <c r="F23" i="17"/>
  <c r="G23" i="17" s="1"/>
  <c r="I23" i="17" s="1"/>
  <c r="C24" i="17" s="1"/>
  <c r="F23" i="16"/>
  <c r="G23" i="16" s="1"/>
  <c r="I23" i="16" s="1"/>
  <c r="C24" i="16" s="1"/>
  <c r="D41" i="16"/>
  <c r="A42" i="16"/>
  <c r="B41" i="16"/>
  <c r="AB24" i="15" l="1"/>
  <c r="AA26" i="15"/>
  <c r="H24" i="17"/>
  <c r="J24" i="17" s="1"/>
  <c r="E24" i="17"/>
  <c r="D38" i="17"/>
  <c r="B38" i="17"/>
  <c r="A39" i="17"/>
  <c r="H24" i="16"/>
  <c r="J24" i="16" s="1"/>
  <c r="E24" i="16"/>
  <c r="D42" i="16"/>
  <c r="A43" i="16"/>
  <c r="B42" i="16"/>
  <c r="AC24" i="15" l="1"/>
  <c r="AB26" i="15"/>
  <c r="B39" i="17"/>
  <c r="D39" i="17"/>
  <c r="A40" i="17"/>
  <c r="F24" i="17"/>
  <c r="G24" i="17" s="1"/>
  <c r="I24" i="17" s="1"/>
  <c r="C25" i="17" s="1"/>
  <c r="A44" i="16"/>
  <c r="D43" i="16"/>
  <c r="B43" i="16"/>
  <c r="F24" i="16"/>
  <c r="G24" i="16" s="1"/>
  <c r="I24" i="16" s="1"/>
  <c r="C25" i="16" s="1"/>
  <c r="AD24" i="15" l="1"/>
  <c r="AC26" i="15"/>
  <c r="H25" i="17"/>
  <c r="J25" i="17" s="1"/>
  <c r="E25" i="17"/>
  <c r="B40" i="17"/>
  <c r="D40" i="17"/>
  <c r="A41" i="17"/>
  <c r="H25" i="16"/>
  <c r="J25" i="16" s="1"/>
  <c r="E25" i="16"/>
  <c r="A45" i="16"/>
  <c r="D44" i="16"/>
  <c r="B44" i="16"/>
  <c r="AE24" i="15" l="1"/>
  <c r="AD26" i="15"/>
  <c r="D41" i="17"/>
  <c r="B41" i="17"/>
  <c r="A42" i="17"/>
  <c r="F25" i="17"/>
  <c r="G25" i="17" s="1"/>
  <c r="I25" i="17" s="1"/>
  <c r="C26" i="17" s="1"/>
  <c r="A46" i="16"/>
  <c r="D45" i="16"/>
  <c r="B45" i="16"/>
  <c r="F25" i="16"/>
  <c r="G25" i="16" s="1"/>
  <c r="I25" i="16" s="1"/>
  <c r="C26" i="16" s="1"/>
  <c r="AF24" i="15" l="1"/>
  <c r="AE26" i="15"/>
  <c r="H26" i="17"/>
  <c r="J26" i="17" s="1"/>
  <c r="E26" i="17"/>
  <c r="D42" i="17"/>
  <c r="B42" i="17"/>
  <c r="A43" i="17"/>
  <c r="H26" i="16"/>
  <c r="J26" i="16" s="1"/>
  <c r="E26" i="16"/>
  <c r="D46" i="16"/>
  <c r="A47" i="16"/>
  <c r="B46" i="16"/>
  <c r="AG24" i="15" l="1"/>
  <c r="AF26" i="15"/>
  <c r="F26" i="17"/>
  <c r="G26" i="17" s="1"/>
  <c r="I26" i="17" s="1"/>
  <c r="C27" i="17" s="1"/>
  <c r="B43" i="17"/>
  <c r="D43" i="17"/>
  <c r="A44" i="17"/>
  <c r="A48" i="16"/>
  <c r="D47" i="16"/>
  <c r="B47" i="16"/>
  <c r="F26" i="16"/>
  <c r="G26" i="16" s="1"/>
  <c r="I26" i="16" s="1"/>
  <c r="C27" i="16" s="1"/>
  <c r="AH24" i="15" l="1"/>
  <c r="AG26" i="15"/>
  <c r="H27" i="17"/>
  <c r="J27" i="17" s="1"/>
  <c r="E27" i="17"/>
  <c r="B44" i="17"/>
  <c r="D44" i="17"/>
  <c r="A45" i="17"/>
  <c r="E27" i="16"/>
  <c r="H27" i="16"/>
  <c r="J27" i="16" s="1"/>
  <c r="A49" i="16"/>
  <c r="B48" i="16"/>
  <c r="D48" i="16"/>
  <c r="AI24" i="15" l="1"/>
  <c r="AH26" i="15"/>
  <c r="D45" i="17"/>
  <c r="B45" i="17"/>
  <c r="A46" i="17"/>
  <c r="F27" i="17"/>
  <c r="G27" i="17" s="1"/>
  <c r="I27" i="17" s="1"/>
  <c r="C28" i="17" s="1"/>
  <c r="A50" i="16"/>
  <c r="D49" i="16"/>
  <c r="B49" i="16"/>
  <c r="F27" i="16"/>
  <c r="G27" i="16" s="1"/>
  <c r="I27" i="16" s="1"/>
  <c r="C28" i="16" s="1"/>
  <c r="AJ24" i="15" l="1"/>
  <c r="AI26" i="15"/>
  <c r="E28" i="17"/>
  <c r="H28" i="17"/>
  <c r="J28" i="17" s="1"/>
  <c r="D46" i="17"/>
  <c r="B46" i="17"/>
  <c r="A47" i="17"/>
  <c r="H28" i="16"/>
  <c r="J28" i="16" s="1"/>
  <c r="E28" i="16"/>
  <c r="A51" i="16"/>
  <c r="D50" i="16"/>
  <c r="B50" i="16"/>
  <c r="AK24" i="15" l="1"/>
  <c r="AJ26" i="15"/>
  <c r="B47" i="17"/>
  <c r="D47" i="17"/>
  <c r="A48" i="17"/>
  <c r="F28" i="17"/>
  <c r="G28" i="17" s="1"/>
  <c r="I28" i="17" s="1"/>
  <c r="C29" i="17" s="1"/>
  <c r="A52" i="16"/>
  <c r="D51" i="16"/>
  <c r="B51" i="16"/>
  <c r="F28" i="16"/>
  <c r="G28" i="16" s="1"/>
  <c r="I28" i="16" s="1"/>
  <c r="C29" i="16" s="1"/>
  <c r="AL24" i="15" l="1"/>
  <c r="AL26" i="15" s="1"/>
  <c r="B27" i="15" s="1"/>
  <c r="D30" i="20" s="1"/>
  <c r="AK26" i="15"/>
  <c r="H29" i="17"/>
  <c r="J29" i="17" s="1"/>
  <c r="E29" i="17"/>
  <c r="B48" i="17"/>
  <c r="D48" i="17"/>
  <c r="A49" i="17"/>
  <c r="E29" i="16"/>
  <c r="H29" i="16"/>
  <c r="J29" i="16" s="1"/>
  <c r="B52" i="16"/>
  <c r="A53" i="16"/>
  <c r="D52" i="16"/>
  <c r="D49" i="17" l="1"/>
  <c r="B49" i="17"/>
  <c r="A50" i="17"/>
  <c r="F29" i="17"/>
  <c r="G29" i="17" s="1"/>
  <c r="I29" i="17" s="1"/>
  <c r="C30" i="17" s="1"/>
  <c r="A54" i="16"/>
  <c r="B53" i="16"/>
  <c r="D53" i="16"/>
  <c r="F29" i="16"/>
  <c r="G29" i="16" s="1"/>
  <c r="I29" i="16" s="1"/>
  <c r="C30" i="16" s="1"/>
  <c r="H30" i="17" l="1"/>
  <c r="J30" i="17" s="1"/>
  <c r="E30" i="17"/>
  <c r="D50" i="17"/>
  <c r="B50" i="17"/>
  <c r="A51" i="17"/>
  <c r="E30" i="16"/>
  <c r="H30" i="16"/>
  <c r="J30" i="16" s="1"/>
  <c r="B54" i="16"/>
  <c r="A55" i="16"/>
  <c r="D54" i="16"/>
  <c r="D51" i="17" l="1"/>
  <c r="B51" i="17"/>
  <c r="A52" i="17"/>
  <c r="F30" i="17"/>
  <c r="G30" i="17" s="1"/>
  <c r="I30" i="17" s="1"/>
  <c r="C31" i="17" s="1"/>
  <c r="A56" i="16"/>
  <c r="D55" i="16"/>
  <c r="B55" i="16"/>
  <c r="F30" i="16"/>
  <c r="G30" i="16" s="1"/>
  <c r="I30" i="16" s="1"/>
  <c r="C31" i="16" s="1"/>
  <c r="H31" i="17" l="1"/>
  <c r="J31" i="17" s="1"/>
  <c r="E31" i="17"/>
  <c r="D52" i="17"/>
  <c r="B52" i="17"/>
  <c r="A53" i="17"/>
  <c r="H31" i="16"/>
  <c r="J31" i="16" s="1"/>
  <c r="E31" i="16"/>
  <c r="A57" i="16"/>
  <c r="D56" i="16"/>
  <c r="B56" i="16"/>
  <c r="F31" i="17" l="1"/>
  <c r="G31" i="17" s="1"/>
  <c r="I31" i="17" s="1"/>
  <c r="C32" i="17" s="1"/>
  <c r="D53" i="17"/>
  <c r="B53" i="17"/>
  <c r="A54" i="17"/>
  <c r="F31" i="16"/>
  <c r="G31" i="16" s="1"/>
  <c r="I31" i="16" s="1"/>
  <c r="C32" i="16" s="1"/>
  <c r="A58" i="16"/>
  <c r="D57" i="16"/>
  <c r="B57" i="16"/>
  <c r="D54" i="17" l="1"/>
  <c r="B54" i="17"/>
  <c r="A55" i="17"/>
  <c r="H32" i="17"/>
  <c r="J32" i="17" s="1"/>
  <c r="E32" i="17"/>
  <c r="A59" i="16"/>
  <c r="B58" i="16"/>
  <c r="D58" i="16"/>
  <c r="E32" i="16"/>
  <c r="H32" i="16"/>
  <c r="J32" i="16" s="1"/>
  <c r="F32" i="17" l="1"/>
  <c r="G32" i="17" s="1"/>
  <c r="I32" i="17" s="1"/>
  <c r="C33" i="17" s="1"/>
  <c r="D55" i="17"/>
  <c r="B55" i="17"/>
  <c r="A56" i="17"/>
  <c r="A60" i="16"/>
  <c r="D59" i="16"/>
  <c r="B59" i="16"/>
  <c r="F32" i="16"/>
  <c r="G32" i="16" s="1"/>
  <c r="I32" i="16" s="1"/>
  <c r="C33" i="16" s="1"/>
  <c r="H33" i="17" l="1"/>
  <c r="J33" i="17" s="1"/>
  <c r="E33" i="17"/>
  <c r="D56" i="17"/>
  <c r="B56" i="17"/>
  <c r="A57" i="17"/>
  <c r="A61" i="16"/>
  <c r="B60" i="16"/>
  <c r="D60" i="16"/>
  <c r="H33" i="16"/>
  <c r="J33" i="16" s="1"/>
  <c r="E33" i="16"/>
  <c r="B57" i="17" l="1"/>
  <c r="D57" i="17"/>
  <c r="A58" i="17"/>
  <c r="F33" i="17"/>
  <c r="G33" i="17" s="1"/>
  <c r="I33" i="17" s="1"/>
  <c r="C34" i="17" s="1"/>
  <c r="A62" i="16"/>
  <c r="D61" i="16"/>
  <c r="B61" i="16"/>
  <c r="F33" i="16"/>
  <c r="G33" i="16" s="1"/>
  <c r="I33" i="16" s="1"/>
  <c r="C34" i="16" s="1"/>
  <c r="H34" i="17" l="1"/>
  <c r="J34" i="17" s="1"/>
  <c r="E34" i="17"/>
  <c r="B58" i="17"/>
  <c r="D58" i="17"/>
  <c r="A59" i="17"/>
  <c r="A63" i="16"/>
  <c r="D62" i="16"/>
  <c r="B62" i="16"/>
  <c r="H34" i="16"/>
  <c r="J34" i="16" s="1"/>
  <c r="E34" i="16"/>
  <c r="B59" i="17" l="1"/>
  <c r="D59" i="17"/>
  <c r="A60" i="17"/>
  <c r="F34" i="17"/>
  <c r="G34" i="17" s="1"/>
  <c r="I34" i="17" s="1"/>
  <c r="C35" i="17" s="1"/>
  <c r="A64" i="16"/>
  <c r="B63" i="16"/>
  <c r="D63" i="16"/>
  <c r="F34" i="16"/>
  <c r="G34" i="16" s="1"/>
  <c r="I34" i="16" s="1"/>
  <c r="C35" i="16" s="1"/>
  <c r="D60" i="17" l="1"/>
  <c r="B60" i="17"/>
  <c r="A61" i="17"/>
  <c r="H35" i="17"/>
  <c r="J35" i="17" s="1"/>
  <c r="E35" i="17"/>
  <c r="H35" i="16"/>
  <c r="J35" i="16" s="1"/>
  <c r="E35" i="16"/>
  <c r="A65" i="16"/>
  <c r="D64" i="16"/>
  <c r="B64" i="16"/>
  <c r="F35" i="17" l="1"/>
  <c r="G35" i="17" s="1"/>
  <c r="I35" i="17" s="1"/>
  <c r="C36" i="17" s="1"/>
  <c r="B61" i="17"/>
  <c r="D61" i="17"/>
  <c r="A62" i="17"/>
  <c r="A66" i="16"/>
  <c r="D65" i="16"/>
  <c r="B65" i="16"/>
  <c r="F35" i="16"/>
  <c r="G35" i="16" s="1"/>
  <c r="I35" i="16" s="1"/>
  <c r="C36" i="16" s="1"/>
  <c r="H36" i="17" l="1"/>
  <c r="J36" i="17" s="1"/>
  <c r="E36" i="17"/>
  <c r="D62" i="17"/>
  <c r="B62" i="17"/>
  <c r="A63" i="17"/>
  <c r="H36" i="16"/>
  <c r="J36" i="16" s="1"/>
  <c r="E36" i="16"/>
  <c r="B66" i="16"/>
  <c r="A67" i="16"/>
  <c r="D66" i="16"/>
  <c r="D63" i="17" l="1"/>
  <c r="B63" i="17"/>
  <c r="A64" i="17"/>
  <c r="F36" i="17"/>
  <c r="G36" i="17" s="1"/>
  <c r="I36" i="17" s="1"/>
  <c r="C37" i="17" s="1"/>
  <c r="A68" i="16"/>
  <c r="D67" i="16"/>
  <c r="B67" i="16"/>
  <c r="F36" i="16"/>
  <c r="G36" i="16" s="1"/>
  <c r="I36" i="16" s="1"/>
  <c r="C37" i="16" s="1"/>
  <c r="H37" i="17" l="1"/>
  <c r="J37" i="17" s="1"/>
  <c r="E37" i="17"/>
  <c r="D64" i="17"/>
  <c r="B64" i="17"/>
  <c r="A65" i="17"/>
  <c r="E37" i="16"/>
  <c r="H37" i="16"/>
  <c r="J37" i="16" s="1"/>
  <c r="A69" i="16"/>
  <c r="D68" i="16"/>
  <c r="B68" i="16"/>
  <c r="D65" i="17" l="1"/>
  <c r="B65" i="17"/>
  <c r="A66" i="17"/>
  <c r="F37" i="17"/>
  <c r="G37" i="17" s="1"/>
  <c r="I37" i="17" s="1"/>
  <c r="C38" i="17" s="1"/>
  <c r="A70" i="16"/>
  <c r="D69" i="16"/>
  <c r="B69" i="16"/>
  <c r="F37" i="16"/>
  <c r="G37" i="16" s="1"/>
  <c r="I37" i="16" s="1"/>
  <c r="C38" i="16" s="1"/>
  <c r="H38" i="17" l="1"/>
  <c r="J38" i="17" s="1"/>
  <c r="E38" i="17"/>
  <c r="D66" i="17"/>
  <c r="B66" i="17"/>
  <c r="A67" i="17"/>
  <c r="H38" i="16"/>
  <c r="J38" i="16" s="1"/>
  <c r="E38" i="16"/>
  <c r="D70" i="16"/>
  <c r="A71" i="16"/>
  <c r="B70" i="16"/>
  <c r="B67" i="17" l="1"/>
  <c r="D67" i="17"/>
  <c r="A68" i="17"/>
  <c r="F38" i="17"/>
  <c r="G38" i="17" s="1"/>
  <c r="I38" i="17" s="1"/>
  <c r="C39" i="17" s="1"/>
  <c r="D71" i="16"/>
  <c r="A72" i="16"/>
  <c r="B71" i="16"/>
  <c r="F38" i="16"/>
  <c r="G38" i="16" s="1"/>
  <c r="I38" i="16" s="1"/>
  <c r="C39" i="16" s="1"/>
  <c r="H39" i="17" l="1"/>
  <c r="J39" i="17" s="1"/>
  <c r="E39" i="17"/>
  <c r="B68" i="17"/>
  <c r="D68" i="17"/>
  <c r="A69" i="17"/>
  <c r="B72" i="16"/>
  <c r="A73" i="16"/>
  <c r="D72" i="16"/>
  <c r="E39" i="16"/>
  <c r="H39" i="16"/>
  <c r="J39" i="16" s="1"/>
  <c r="F39" i="17" l="1"/>
  <c r="G39" i="17" s="1"/>
  <c r="I39" i="17" s="1"/>
  <c r="C40" i="17" s="1"/>
  <c r="B69" i="17"/>
  <c r="D69" i="17"/>
  <c r="A70" i="17"/>
  <c r="F39" i="16"/>
  <c r="G39" i="16" s="1"/>
  <c r="I39" i="16" s="1"/>
  <c r="C40" i="16" s="1"/>
  <c r="A74" i="16"/>
  <c r="D73" i="16"/>
  <c r="B73" i="16"/>
  <c r="H40" i="17" l="1"/>
  <c r="J40" i="17" s="1"/>
  <c r="E40" i="17"/>
  <c r="B70" i="17"/>
  <c r="D70" i="17"/>
  <c r="A71" i="17"/>
  <c r="A75" i="16"/>
  <c r="D74" i="16"/>
  <c r="B74" i="16"/>
  <c r="H40" i="16"/>
  <c r="J40" i="16" s="1"/>
  <c r="E40" i="16"/>
  <c r="D71" i="17" l="1"/>
  <c r="B71" i="17"/>
  <c r="A72" i="17"/>
  <c r="F40" i="17"/>
  <c r="G40" i="17" s="1"/>
  <c r="I40" i="17" s="1"/>
  <c r="C41" i="17" s="1"/>
  <c r="F40" i="16"/>
  <c r="G40" i="16" s="1"/>
  <c r="I40" i="16" s="1"/>
  <c r="C41" i="16" s="1"/>
  <c r="A76" i="16"/>
  <c r="D75" i="16"/>
  <c r="B75" i="16"/>
  <c r="H41" i="17" l="1"/>
  <c r="J41" i="17" s="1"/>
  <c r="E41" i="17"/>
  <c r="D72" i="17"/>
  <c r="B72" i="17"/>
  <c r="A73" i="17"/>
  <c r="E41" i="16"/>
  <c r="H41" i="16"/>
  <c r="J41" i="16" s="1"/>
  <c r="A77" i="16"/>
  <c r="B76" i="16"/>
  <c r="D76" i="16"/>
  <c r="D73" i="17" l="1"/>
  <c r="B73" i="17"/>
  <c r="A74" i="17"/>
  <c r="F41" i="17"/>
  <c r="G41" i="17" s="1"/>
  <c r="I41" i="17" s="1"/>
  <c r="C42" i="17" s="1"/>
  <c r="A78" i="16"/>
  <c r="B77" i="16"/>
  <c r="D77" i="16"/>
  <c r="F41" i="16"/>
  <c r="G41" i="16" s="1"/>
  <c r="I41" i="16" s="1"/>
  <c r="C42" i="16" s="1"/>
  <c r="H42" i="17" l="1"/>
  <c r="J42" i="17" s="1"/>
  <c r="E42" i="17"/>
  <c r="D74" i="17"/>
  <c r="B74" i="17"/>
  <c r="A75" i="17"/>
  <c r="E42" i="16"/>
  <c r="H42" i="16"/>
  <c r="J42" i="16" s="1"/>
  <c r="A79" i="16"/>
  <c r="B78" i="16"/>
  <c r="D78" i="16"/>
  <c r="D75" i="17" l="1"/>
  <c r="B75" i="17"/>
  <c r="A76" i="17"/>
  <c r="F42" i="17"/>
  <c r="G42" i="17" s="1"/>
  <c r="I42" i="17" s="1"/>
  <c r="C43" i="17" s="1"/>
  <c r="A80" i="16"/>
  <c r="D79" i="16"/>
  <c r="B79" i="16"/>
  <c r="F42" i="16"/>
  <c r="G42" i="16" s="1"/>
  <c r="I42" i="16" s="1"/>
  <c r="C43" i="16" s="1"/>
  <c r="H43" i="17" l="1"/>
  <c r="J43" i="17" s="1"/>
  <c r="E43" i="17"/>
  <c r="D76" i="17"/>
  <c r="B76" i="17"/>
  <c r="A77" i="17"/>
  <c r="H43" i="16"/>
  <c r="J43" i="16" s="1"/>
  <c r="E43" i="16"/>
  <c r="A81" i="16"/>
  <c r="D80" i="16"/>
  <c r="B80" i="16"/>
  <c r="F43" i="17" l="1"/>
  <c r="G43" i="17" s="1"/>
  <c r="I43" i="17" s="1"/>
  <c r="C44" i="17" s="1"/>
  <c r="D77" i="17"/>
  <c r="B77" i="17"/>
  <c r="A78" i="17"/>
  <c r="A82" i="16"/>
  <c r="D81" i="16"/>
  <c r="B81" i="16"/>
  <c r="F43" i="16"/>
  <c r="G43" i="16" s="1"/>
  <c r="I43" i="16" s="1"/>
  <c r="C44" i="16" s="1"/>
  <c r="B78" i="17" l="1"/>
  <c r="D78" i="17"/>
  <c r="A79" i="17"/>
  <c r="H44" i="17"/>
  <c r="J44" i="17" s="1"/>
  <c r="E44" i="17"/>
  <c r="H44" i="16"/>
  <c r="J44" i="16" s="1"/>
  <c r="E44" i="16"/>
  <c r="D82" i="16"/>
  <c r="A83" i="16"/>
  <c r="B82" i="16"/>
  <c r="F44" i="17" l="1"/>
  <c r="G44" i="17" s="1"/>
  <c r="I44" i="17" s="1"/>
  <c r="C45" i="17" s="1"/>
  <c r="B79" i="17"/>
  <c r="D79" i="17"/>
  <c r="A80" i="17"/>
  <c r="A84" i="16"/>
  <c r="D83" i="16"/>
  <c r="B83" i="16"/>
  <c r="F44" i="16"/>
  <c r="G44" i="16" s="1"/>
  <c r="I44" i="16" s="1"/>
  <c r="C45" i="16" s="1"/>
  <c r="H45" i="17" l="1"/>
  <c r="J45" i="17" s="1"/>
  <c r="E45" i="17"/>
  <c r="D80" i="17"/>
  <c r="B80" i="17"/>
  <c r="A81" i="17"/>
  <c r="E45" i="16"/>
  <c r="H45" i="16"/>
  <c r="J45" i="16" s="1"/>
  <c r="B84" i="16"/>
  <c r="A85" i="16"/>
  <c r="D84" i="16"/>
  <c r="B81" i="17" l="1"/>
  <c r="D81" i="17"/>
  <c r="A82" i="17"/>
  <c r="F45" i="17"/>
  <c r="G45" i="17" s="1"/>
  <c r="I45" i="17" s="1"/>
  <c r="C46" i="17" s="1"/>
  <c r="F45" i="16"/>
  <c r="G45" i="16" s="1"/>
  <c r="I45" i="16" s="1"/>
  <c r="C46" i="16" s="1"/>
  <c r="A86" i="16"/>
  <c r="B85" i="16"/>
  <c r="D85" i="16"/>
  <c r="H46" i="17" l="1"/>
  <c r="J46" i="17" s="1"/>
  <c r="E46" i="17"/>
  <c r="D82" i="17"/>
  <c r="B82" i="17"/>
  <c r="A83" i="17"/>
  <c r="H46" i="16"/>
  <c r="J46" i="16" s="1"/>
  <c r="E46" i="16"/>
  <c r="D86" i="16"/>
  <c r="A87" i="16"/>
  <c r="B86" i="16"/>
  <c r="B83" i="17" l="1"/>
  <c r="D83" i="17"/>
  <c r="A84" i="17"/>
  <c r="F46" i="17"/>
  <c r="G46" i="17" s="1"/>
  <c r="I46" i="17" s="1"/>
  <c r="C47" i="17" s="1"/>
  <c r="A88" i="16"/>
  <c r="D87" i="16"/>
  <c r="B87" i="16"/>
  <c r="F46" i="16"/>
  <c r="G46" i="16" s="1"/>
  <c r="I46" i="16" s="1"/>
  <c r="C47" i="16" s="1"/>
  <c r="H47" i="17" l="1"/>
  <c r="J47" i="17" s="1"/>
  <c r="E47" i="17"/>
  <c r="D84" i="17"/>
  <c r="B84" i="17"/>
  <c r="A85" i="17"/>
  <c r="H47" i="16"/>
  <c r="J47" i="16" s="1"/>
  <c r="E47" i="16"/>
  <c r="A89" i="16"/>
  <c r="B88" i="16"/>
  <c r="D88" i="16"/>
  <c r="D85" i="17" l="1"/>
  <c r="B85" i="17"/>
  <c r="A86" i="17"/>
  <c r="F47" i="17"/>
  <c r="G47" i="17" s="1"/>
  <c r="I47" i="17" s="1"/>
  <c r="C48" i="17" s="1"/>
  <c r="A90" i="16"/>
  <c r="D89" i="16"/>
  <c r="B89" i="16"/>
  <c r="F47" i="16"/>
  <c r="G47" i="16" s="1"/>
  <c r="I47" i="16" s="1"/>
  <c r="C48" i="16" s="1"/>
  <c r="H48" i="17" l="1"/>
  <c r="J48" i="17" s="1"/>
  <c r="E48" i="17"/>
  <c r="D86" i="17"/>
  <c r="B86" i="17"/>
  <c r="A87" i="17"/>
  <c r="H48" i="16"/>
  <c r="J48" i="16" s="1"/>
  <c r="E48" i="16"/>
  <c r="A91" i="16"/>
  <c r="D90" i="16"/>
  <c r="B90" i="16"/>
  <c r="D87" i="17" l="1"/>
  <c r="B87" i="17"/>
  <c r="A88" i="17"/>
  <c r="F48" i="17"/>
  <c r="G48" i="17" s="1"/>
  <c r="I48" i="17" s="1"/>
  <c r="C49" i="17" s="1"/>
  <c r="A92" i="16"/>
  <c r="D91" i="16"/>
  <c r="B91" i="16"/>
  <c r="F48" i="16"/>
  <c r="G48" i="16" s="1"/>
  <c r="I48" i="16" s="1"/>
  <c r="C49" i="16" s="1"/>
  <c r="H49" i="17" l="1"/>
  <c r="J49" i="17" s="1"/>
  <c r="E49" i="17"/>
  <c r="D88" i="17"/>
  <c r="B88" i="17"/>
  <c r="A89" i="17"/>
  <c r="B92" i="16"/>
  <c r="A93" i="16"/>
  <c r="D92" i="16"/>
  <c r="H49" i="16"/>
  <c r="J49" i="16" s="1"/>
  <c r="E49" i="16"/>
  <c r="B89" i="17" l="1"/>
  <c r="D89" i="17"/>
  <c r="A90" i="17"/>
  <c r="F49" i="17"/>
  <c r="G49" i="17" s="1"/>
  <c r="I49" i="17" s="1"/>
  <c r="C50" i="17" s="1"/>
  <c r="F49" i="16"/>
  <c r="G49" i="16" s="1"/>
  <c r="I49" i="16" s="1"/>
  <c r="C50" i="16" s="1"/>
  <c r="A94" i="16"/>
  <c r="B93" i="16"/>
  <c r="D93" i="16"/>
  <c r="E50" i="17" l="1"/>
  <c r="H50" i="17"/>
  <c r="J50" i="17" s="1"/>
  <c r="B90" i="17"/>
  <c r="D90" i="17"/>
  <c r="A91" i="17"/>
  <c r="H50" i="16"/>
  <c r="J50" i="16" s="1"/>
  <c r="E50" i="16"/>
  <c r="D94" i="16"/>
  <c r="A95" i="16"/>
  <c r="B94" i="16"/>
  <c r="F50" i="17" l="1"/>
  <c r="G50" i="17" s="1"/>
  <c r="I50" i="17" s="1"/>
  <c r="C51" i="17" s="1"/>
  <c r="D91" i="17"/>
  <c r="B91" i="17"/>
  <c r="A92" i="17"/>
  <c r="A96" i="16"/>
  <c r="D95" i="16"/>
  <c r="B95" i="16"/>
  <c r="F50" i="16"/>
  <c r="G50" i="16" s="1"/>
  <c r="I50" i="16" s="1"/>
  <c r="C51" i="16" s="1"/>
  <c r="H51" i="17" l="1"/>
  <c r="J51" i="17" s="1"/>
  <c r="E51" i="17"/>
  <c r="D92" i="17"/>
  <c r="B92" i="17"/>
  <c r="A93" i="17"/>
  <c r="H51" i="16"/>
  <c r="J51" i="16" s="1"/>
  <c r="E51" i="16"/>
  <c r="A97" i="16"/>
  <c r="B96" i="16"/>
  <c r="D96" i="16"/>
  <c r="D93" i="17" l="1"/>
  <c r="B93" i="17"/>
  <c r="A94" i="17"/>
  <c r="F51" i="17"/>
  <c r="G51" i="17" s="1"/>
  <c r="I51" i="17" s="1"/>
  <c r="C52" i="17" s="1"/>
  <c r="D97" i="16"/>
  <c r="A98" i="16"/>
  <c r="B97" i="16"/>
  <c r="F51" i="16"/>
  <c r="G51" i="16" s="1"/>
  <c r="I51" i="16" s="1"/>
  <c r="C52" i="16" s="1"/>
  <c r="H52" i="17" l="1"/>
  <c r="J52" i="17" s="1"/>
  <c r="E52" i="17"/>
  <c r="B94" i="17"/>
  <c r="D94" i="17"/>
  <c r="A95" i="17"/>
  <c r="H52" i="16"/>
  <c r="J52" i="16" s="1"/>
  <c r="E52" i="16"/>
  <c r="A99" i="16"/>
  <c r="B98" i="16"/>
  <c r="D98" i="16"/>
  <c r="F52" i="17" l="1"/>
  <c r="G52" i="17" s="1"/>
  <c r="I52" i="17" s="1"/>
  <c r="C53" i="17" s="1"/>
  <c r="B95" i="17"/>
  <c r="D95" i="17"/>
  <c r="A96" i="17"/>
  <c r="A100" i="16"/>
  <c r="D99" i="16"/>
  <c r="B99" i="16"/>
  <c r="F52" i="16"/>
  <c r="G52" i="16" s="1"/>
  <c r="I52" i="16" s="1"/>
  <c r="C53" i="16" s="1"/>
  <c r="H53" i="17" l="1"/>
  <c r="J53" i="17" s="1"/>
  <c r="E53" i="17"/>
  <c r="D96" i="17"/>
  <c r="B96" i="17"/>
  <c r="A97" i="17"/>
  <c r="H53" i="16"/>
  <c r="J53" i="16" s="1"/>
  <c r="E53" i="16"/>
  <c r="A101" i="16"/>
  <c r="D100" i="16"/>
  <c r="B100" i="16"/>
  <c r="D97" i="17" l="1"/>
  <c r="B97" i="17"/>
  <c r="A98" i="17"/>
  <c r="F53" i="17"/>
  <c r="G53" i="17" s="1"/>
  <c r="I53" i="17" s="1"/>
  <c r="C54" i="17" s="1"/>
  <c r="F53" i="16"/>
  <c r="G53" i="16" s="1"/>
  <c r="I53" i="16" s="1"/>
  <c r="C54" i="16" s="1"/>
  <c r="A102" i="16"/>
  <c r="D101" i="16"/>
  <c r="B101" i="16"/>
  <c r="H54" i="17" l="1"/>
  <c r="J54" i="17" s="1"/>
  <c r="E54" i="17"/>
  <c r="D98" i="17"/>
  <c r="B98" i="17"/>
  <c r="A99" i="17"/>
  <c r="H54" i="16"/>
  <c r="J54" i="16" s="1"/>
  <c r="E54" i="16"/>
  <c r="A103" i="16"/>
  <c r="B102" i="16"/>
  <c r="D102" i="16"/>
  <c r="D99" i="17" l="1"/>
  <c r="B99" i="17"/>
  <c r="A100" i="17"/>
  <c r="F54" i="17"/>
  <c r="G54" i="17" s="1"/>
  <c r="I54" i="17" s="1"/>
  <c r="C55" i="17" s="1"/>
  <c r="A104" i="16"/>
  <c r="B103" i="16"/>
  <c r="D103" i="16"/>
  <c r="F54" i="16"/>
  <c r="G54" i="16" s="1"/>
  <c r="I54" i="16" s="1"/>
  <c r="C55" i="16" s="1"/>
  <c r="H55" i="17" l="1"/>
  <c r="J55" i="17" s="1"/>
  <c r="E55" i="17"/>
  <c r="B100" i="17"/>
  <c r="D100" i="17"/>
  <c r="A101" i="17"/>
  <c r="H55" i="16"/>
  <c r="J55" i="16" s="1"/>
  <c r="E55" i="16"/>
  <c r="A105" i="16"/>
  <c r="D104" i="16"/>
  <c r="B104" i="16"/>
  <c r="B101" i="17" l="1"/>
  <c r="D101" i="17"/>
  <c r="A102" i="17"/>
  <c r="F55" i="17"/>
  <c r="G55" i="17" s="1"/>
  <c r="I55" i="17" s="1"/>
  <c r="C56" i="17" s="1"/>
  <c r="A106" i="16"/>
  <c r="B105" i="16"/>
  <c r="D105" i="16"/>
  <c r="F55" i="16"/>
  <c r="G55" i="16" s="1"/>
  <c r="I55" i="16" s="1"/>
  <c r="C56" i="16" s="1"/>
  <c r="H56" i="17" l="1"/>
  <c r="J56" i="17" s="1"/>
  <c r="E56" i="17"/>
  <c r="B102" i="17"/>
  <c r="D102" i="17"/>
  <c r="A103" i="17"/>
  <c r="D106" i="16"/>
  <c r="A107" i="16"/>
  <c r="B106" i="16"/>
  <c r="H56" i="16"/>
  <c r="J56" i="16" s="1"/>
  <c r="E56" i="16"/>
  <c r="B103" i="17" l="1"/>
  <c r="D103" i="17"/>
  <c r="A104" i="17"/>
  <c r="F56" i="17"/>
  <c r="G56" i="17" s="1"/>
  <c r="I56" i="17" s="1"/>
  <c r="C57" i="17" s="1"/>
  <c r="F56" i="16"/>
  <c r="G56" i="16" s="1"/>
  <c r="I56" i="16" s="1"/>
  <c r="C57" i="16" s="1"/>
  <c r="A108" i="16"/>
  <c r="D107" i="16"/>
  <c r="B107" i="16"/>
  <c r="H57" i="17" l="1"/>
  <c r="J57" i="17" s="1"/>
  <c r="E57" i="17"/>
  <c r="B104" i="17"/>
  <c r="D104" i="17"/>
  <c r="A105" i="17"/>
  <c r="H57" i="16"/>
  <c r="J57" i="16" s="1"/>
  <c r="E57" i="16"/>
  <c r="A109" i="16"/>
  <c r="D108" i="16"/>
  <c r="B108" i="16"/>
  <c r="B105" i="17" l="1"/>
  <c r="D105" i="17"/>
  <c r="A106" i="17"/>
  <c r="F57" i="17"/>
  <c r="G57" i="17" s="1"/>
  <c r="I57" i="17" s="1"/>
  <c r="C58" i="17" s="1"/>
  <c r="A110" i="16"/>
  <c r="B109" i="16"/>
  <c r="D109" i="16"/>
  <c r="F57" i="16"/>
  <c r="G57" i="16" s="1"/>
  <c r="I57" i="16" s="1"/>
  <c r="C58" i="16" s="1"/>
  <c r="H58" i="17" l="1"/>
  <c r="J58" i="17" s="1"/>
  <c r="E58" i="17"/>
  <c r="D106" i="17"/>
  <c r="B106" i="17"/>
  <c r="A107" i="17"/>
  <c r="H58" i="16"/>
  <c r="J58" i="16" s="1"/>
  <c r="E58" i="16"/>
  <c r="A111" i="16"/>
  <c r="D110" i="16"/>
  <c r="B110" i="16"/>
  <c r="B107" i="17" l="1"/>
  <c r="D107" i="17"/>
  <c r="A108" i="17"/>
  <c r="F58" i="17"/>
  <c r="G58" i="17" s="1"/>
  <c r="I58" i="17" s="1"/>
  <c r="C59" i="17" s="1"/>
  <c r="F58" i="16"/>
  <c r="G58" i="16" s="1"/>
  <c r="I58" i="16" s="1"/>
  <c r="C59" i="16" s="1"/>
  <c r="A112" i="16"/>
  <c r="B111" i="16"/>
  <c r="D111" i="16"/>
  <c r="B108" i="17" l="1"/>
  <c r="D108" i="17"/>
  <c r="A109" i="17"/>
  <c r="H59" i="17"/>
  <c r="J59" i="17" s="1"/>
  <c r="E59" i="17"/>
  <c r="H59" i="16"/>
  <c r="J59" i="16" s="1"/>
  <c r="E59" i="16"/>
  <c r="A113" i="16"/>
  <c r="B112" i="16"/>
  <c r="D112" i="16"/>
  <c r="F59" i="17" l="1"/>
  <c r="G59" i="17" s="1"/>
  <c r="I59" i="17" s="1"/>
  <c r="C60" i="17" s="1"/>
  <c r="B109" i="17"/>
  <c r="D109" i="17"/>
  <c r="A110" i="17"/>
  <c r="A114" i="16"/>
  <c r="B113" i="16"/>
  <c r="D113" i="16"/>
  <c r="F59" i="16"/>
  <c r="G59" i="16" s="1"/>
  <c r="I59" i="16" s="1"/>
  <c r="C60" i="16" s="1"/>
  <c r="D110" i="17" l="1"/>
  <c r="B110" i="17"/>
  <c r="A111" i="17"/>
  <c r="E60" i="17"/>
  <c r="H60" i="17"/>
  <c r="J60" i="17" s="1"/>
  <c r="H60" i="16"/>
  <c r="J60" i="16" s="1"/>
  <c r="E60" i="16"/>
  <c r="A115" i="16"/>
  <c r="D114" i="16"/>
  <c r="B114" i="16"/>
  <c r="F60" i="17" l="1"/>
  <c r="G60" i="17" s="1"/>
  <c r="I60" i="17" s="1"/>
  <c r="C61" i="17" s="1"/>
  <c r="D111" i="17"/>
  <c r="B111" i="17"/>
  <c r="A112" i="17"/>
  <c r="D115" i="16"/>
  <c r="A116" i="16"/>
  <c r="B115" i="16"/>
  <c r="F60" i="16"/>
  <c r="G60" i="16" s="1"/>
  <c r="I60" i="16" s="1"/>
  <c r="C61" i="16" s="1"/>
  <c r="H61" i="17" l="1"/>
  <c r="J61" i="17" s="1"/>
  <c r="E61" i="17"/>
  <c r="D112" i="17"/>
  <c r="B112" i="17"/>
  <c r="A113" i="17"/>
  <c r="H61" i="16"/>
  <c r="J61" i="16" s="1"/>
  <c r="E61" i="16"/>
  <c r="A117" i="16"/>
  <c r="B116" i="16"/>
  <c r="D116" i="16"/>
  <c r="D113" i="17" l="1"/>
  <c r="B113" i="17"/>
  <c r="A114" i="17"/>
  <c r="F61" i="17"/>
  <c r="G61" i="17" s="1"/>
  <c r="I61" i="17" s="1"/>
  <c r="C62" i="17" s="1"/>
  <c r="A118" i="16"/>
  <c r="B117" i="16"/>
  <c r="D117" i="16"/>
  <c r="F61" i="16"/>
  <c r="G61" i="16" s="1"/>
  <c r="I61" i="16" s="1"/>
  <c r="C62" i="16" s="1"/>
  <c r="H62" i="17" l="1"/>
  <c r="J62" i="17" s="1"/>
  <c r="E62" i="17"/>
  <c r="B114" i="17"/>
  <c r="D114" i="17"/>
  <c r="A115" i="17"/>
  <c r="E62" i="16"/>
  <c r="H62" i="16"/>
  <c r="J62" i="16" s="1"/>
  <c r="A119" i="16"/>
  <c r="B118" i="16"/>
  <c r="D118" i="16"/>
  <c r="D115" i="17" l="1"/>
  <c r="B115" i="17"/>
  <c r="A116" i="17"/>
  <c r="F62" i="17"/>
  <c r="G62" i="17" s="1"/>
  <c r="I62" i="17" s="1"/>
  <c r="C63" i="17" s="1"/>
  <c r="A120" i="16"/>
  <c r="D119" i="16"/>
  <c r="B119" i="16"/>
  <c r="F62" i="16"/>
  <c r="G62" i="16" s="1"/>
  <c r="I62" i="16" s="1"/>
  <c r="C63" i="16" s="1"/>
  <c r="H63" i="17" l="1"/>
  <c r="J63" i="17" s="1"/>
  <c r="E63" i="17"/>
  <c r="D116" i="17"/>
  <c r="B116" i="17"/>
  <c r="A117" i="17"/>
  <c r="H63" i="16"/>
  <c r="J63" i="16" s="1"/>
  <c r="E63" i="16"/>
  <c r="A121" i="16"/>
  <c r="B120" i="16"/>
  <c r="D120" i="16"/>
  <c r="D117" i="17" l="1"/>
  <c r="B117" i="17"/>
  <c r="A118" i="17"/>
  <c r="F63" i="17"/>
  <c r="G63" i="17" s="1"/>
  <c r="I63" i="17" s="1"/>
  <c r="C64" i="17" s="1"/>
  <c r="A122" i="16"/>
  <c r="D121" i="16"/>
  <c r="B121" i="16"/>
  <c r="F63" i="16"/>
  <c r="G63" i="16" s="1"/>
  <c r="I63" i="16" s="1"/>
  <c r="C64" i="16" s="1"/>
  <c r="H64" i="17" l="1"/>
  <c r="J64" i="17" s="1"/>
  <c r="E64" i="17"/>
  <c r="B118" i="17"/>
  <c r="D118" i="17"/>
  <c r="A119" i="17"/>
  <c r="H64" i="16"/>
  <c r="J64" i="16" s="1"/>
  <c r="E64" i="16"/>
  <c r="A123" i="16"/>
  <c r="D122" i="16"/>
  <c r="B122" i="16"/>
  <c r="F64" i="17" l="1"/>
  <c r="G64" i="17" s="1"/>
  <c r="I64" i="17" s="1"/>
  <c r="C65" i="17" s="1"/>
  <c r="B119" i="17"/>
  <c r="D119" i="17"/>
  <c r="A120" i="17"/>
  <c r="A124" i="16"/>
  <c r="D123" i="16"/>
  <c r="B123" i="16"/>
  <c r="F64" i="16"/>
  <c r="G64" i="16" s="1"/>
  <c r="I64" i="16" s="1"/>
  <c r="C65" i="16" s="1"/>
  <c r="B120" i="17" l="1"/>
  <c r="D120" i="17"/>
  <c r="A121" i="17"/>
  <c r="H65" i="17"/>
  <c r="J65" i="17" s="1"/>
  <c r="E65" i="17"/>
  <c r="E65" i="16"/>
  <c r="H65" i="16"/>
  <c r="J65" i="16" s="1"/>
  <c r="A125" i="16"/>
  <c r="B124" i="16"/>
  <c r="D124" i="16"/>
  <c r="B121" i="17" l="1"/>
  <c r="D121" i="17"/>
  <c r="A122" i="17"/>
  <c r="F65" i="17"/>
  <c r="G65" i="17" s="1"/>
  <c r="I65" i="17" s="1"/>
  <c r="C66" i="17" s="1"/>
  <c r="A126" i="16"/>
  <c r="D125" i="16"/>
  <c r="B125" i="16"/>
  <c r="F65" i="16"/>
  <c r="G65" i="16" s="1"/>
  <c r="I65" i="16" s="1"/>
  <c r="C66" i="16" s="1"/>
  <c r="H66" i="17" l="1"/>
  <c r="J66" i="17" s="1"/>
  <c r="E66" i="17"/>
  <c r="D122" i="17"/>
  <c r="B122" i="17"/>
  <c r="A123" i="17"/>
  <c r="E66" i="16"/>
  <c r="H66" i="16"/>
  <c r="J66" i="16" s="1"/>
  <c r="D126" i="16"/>
  <c r="A127" i="16"/>
  <c r="B126" i="16"/>
  <c r="B123" i="17" l="1"/>
  <c r="D123" i="17"/>
  <c r="A124" i="17"/>
  <c r="F66" i="17"/>
  <c r="G66" i="17" s="1"/>
  <c r="I66" i="17" s="1"/>
  <c r="C67" i="17" s="1"/>
  <c r="A128" i="16"/>
  <c r="B127" i="16"/>
  <c r="D127" i="16"/>
  <c r="F66" i="16"/>
  <c r="G66" i="16" s="1"/>
  <c r="I66" i="16" s="1"/>
  <c r="C67" i="16" s="1"/>
  <c r="B124" i="17" l="1"/>
  <c r="D124" i="17"/>
  <c r="A125" i="17"/>
  <c r="H67" i="17"/>
  <c r="J67" i="17" s="1"/>
  <c r="E67" i="17"/>
  <c r="E67" i="16"/>
  <c r="H67" i="16"/>
  <c r="J67" i="16" s="1"/>
  <c r="D128" i="16"/>
  <c r="A129" i="16"/>
  <c r="B128" i="16"/>
  <c r="F67" i="17" l="1"/>
  <c r="G67" i="17" s="1"/>
  <c r="I67" i="17" s="1"/>
  <c r="C68" i="17" s="1"/>
  <c r="D125" i="17"/>
  <c r="B125" i="17"/>
  <c r="A126" i="17"/>
  <c r="D129" i="16"/>
  <c r="A130" i="16"/>
  <c r="B129" i="16"/>
  <c r="F67" i="16"/>
  <c r="G67" i="16" s="1"/>
  <c r="I67" i="16" s="1"/>
  <c r="C68" i="16" s="1"/>
  <c r="B126" i="17" l="1"/>
  <c r="D126" i="17"/>
  <c r="A127" i="17"/>
  <c r="H68" i="17"/>
  <c r="J68" i="17" s="1"/>
  <c r="E68" i="17"/>
  <c r="D130" i="16"/>
  <c r="A131" i="16"/>
  <c r="B130" i="16"/>
  <c r="E68" i="16"/>
  <c r="H68" i="16"/>
  <c r="J68" i="16" s="1"/>
  <c r="F68" i="17" l="1"/>
  <c r="G68" i="17" s="1"/>
  <c r="I68" i="17" s="1"/>
  <c r="C69" i="17" s="1"/>
  <c r="B127" i="17"/>
  <c r="D127" i="17"/>
  <c r="A128" i="17"/>
  <c r="A132" i="16"/>
  <c r="B131" i="16"/>
  <c r="D131" i="16"/>
  <c r="F68" i="16"/>
  <c r="G68" i="16" s="1"/>
  <c r="I68" i="16" s="1"/>
  <c r="C69" i="16" s="1"/>
  <c r="B128" i="17" l="1"/>
  <c r="D128" i="17"/>
  <c r="A129" i="17"/>
  <c r="H69" i="17"/>
  <c r="J69" i="17" s="1"/>
  <c r="E69" i="17"/>
  <c r="H69" i="16"/>
  <c r="J69" i="16" s="1"/>
  <c r="E69" i="16"/>
  <c r="A133" i="16"/>
  <c r="B132" i="16"/>
  <c r="D132" i="16"/>
  <c r="D129" i="17" l="1"/>
  <c r="B129" i="17"/>
  <c r="A130" i="17"/>
  <c r="F69" i="17"/>
  <c r="G69" i="17" s="1"/>
  <c r="I69" i="17" s="1"/>
  <c r="C70" i="17" s="1"/>
  <c r="A134" i="16"/>
  <c r="B133" i="16"/>
  <c r="D133" i="16"/>
  <c r="F69" i="16"/>
  <c r="G69" i="16" s="1"/>
  <c r="I69" i="16" s="1"/>
  <c r="C70" i="16" s="1"/>
  <c r="H70" i="17" l="1"/>
  <c r="J70" i="17" s="1"/>
  <c r="E70" i="17"/>
  <c r="B130" i="17"/>
  <c r="D130" i="17"/>
  <c r="A131" i="17"/>
  <c r="E70" i="16"/>
  <c r="H70" i="16"/>
  <c r="J70" i="16" s="1"/>
  <c r="A135" i="16"/>
  <c r="B134" i="16"/>
  <c r="D134" i="16"/>
  <c r="F70" i="17" l="1"/>
  <c r="G70" i="17" s="1"/>
  <c r="I70" i="17" s="1"/>
  <c r="C71" i="17" s="1"/>
  <c r="B131" i="17"/>
  <c r="D131" i="17"/>
  <c r="A132" i="17"/>
  <c r="A136" i="16"/>
  <c r="D135" i="16"/>
  <c r="B135" i="16"/>
  <c r="F70" i="16"/>
  <c r="G70" i="16" s="1"/>
  <c r="I70" i="16" s="1"/>
  <c r="C71" i="16" s="1"/>
  <c r="D132" i="17" l="1"/>
  <c r="B132" i="17"/>
  <c r="A133" i="17"/>
  <c r="H71" i="17"/>
  <c r="J71" i="17" s="1"/>
  <c r="E71" i="17"/>
  <c r="E71" i="16"/>
  <c r="H71" i="16"/>
  <c r="J71" i="16" s="1"/>
  <c r="A137" i="16"/>
  <c r="B136" i="16"/>
  <c r="D136" i="16"/>
  <c r="F71" i="17" l="1"/>
  <c r="G71" i="17" s="1"/>
  <c r="I71" i="17" s="1"/>
  <c r="C72" i="17" s="1"/>
  <c r="D133" i="17"/>
  <c r="B133" i="17"/>
  <c r="A134" i="17"/>
  <c r="A138" i="16"/>
  <c r="B137" i="16"/>
  <c r="D137" i="16"/>
  <c r="F71" i="16"/>
  <c r="G71" i="16" s="1"/>
  <c r="I71" i="16" s="1"/>
  <c r="C72" i="16" s="1"/>
  <c r="H72" i="17" l="1"/>
  <c r="J72" i="17" s="1"/>
  <c r="E72" i="17"/>
  <c r="B134" i="17"/>
  <c r="D134" i="17"/>
  <c r="A135" i="17"/>
  <c r="H72" i="16"/>
  <c r="J72" i="16" s="1"/>
  <c r="E72" i="16"/>
  <c r="A139" i="16"/>
  <c r="D138" i="16"/>
  <c r="B138" i="16"/>
  <c r="F72" i="17" l="1"/>
  <c r="G72" i="17" s="1"/>
  <c r="I72" i="17" s="1"/>
  <c r="C73" i="17" s="1"/>
  <c r="B135" i="17"/>
  <c r="D135" i="17"/>
  <c r="A136" i="17"/>
  <c r="A140" i="16"/>
  <c r="B139" i="16"/>
  <c r="D139" i="16"/>
  <c r="F72" i="16"/>
  <c r="G72" i="16" s="1"/>
  <c r="I72" i="16" s="1"/>
  <c r="C73" i="16" s="1"/>
  <c r="B136" i="17" l="1"/>
  <c r="D136" i="17"/>
  <c r="A137" i="17"/>
  <c r="H73" i="17"/>
  <c r="J73" i="17" s="1"/>
  <c r="E73" i="17"/>
  <c r="H73" i="16"/>
  <c r="J73" i="16" s="1"/>
  <c r="E73" i="16"/>
  <c r="A141" i="16"/>
  <c r="D140" i="16"/>
  <c r="B140" i="16"/>
  <c r="D137" i="17" l="1"/>
  <c r="B137" i="17"/>
  <c r="A138" i="17"/>
  <c r="F73" i="17"/>
  <c r="G73" i="17" s="1"/>
  <c r="I73" i="17" s="1"/>
  <c r="C74" i="17" s="1"/>
  <c r="F73" i="16"/>
  <c r="G73" i="16" s="1"/>
  <c r="I73" i="16" s="1"/>
  <c r="C74" i="16" s="1"/>
  <c r="A142" i="16"/>
  <c r="B141" i="16"/>
  <c r="D141" i="16"/>
  <c r="H74" i="17" l="1"/>
  <c r="J74" i="17" s="1"/>
  <c r="E74" i="17"/>
  <c r="B138" i="17"/>
  <c r="D138" i="17"/>
  <c r="A139" i="17"/>
  <c r="E74" i="16"/>
  <c r="H74" i="16"/>
  <c r="J74" i="16" s="1"/>
  <c r="A143" i="16"/>
  <c r="B142" i="16"/>
  <c r="D142" i="16"/>
  <c r="F74" i="17" l="1"/>
  <c r="G74" i="17" s="1"/>
  <c r="I74" i="17" s="1"/>
  <c r="C75" i="17" s="1"/>
  <c r="B139" i="17"/>
  <c r="D139" i="17"/>
  <c r="A140" i="17"/>
  <c r="A144" i="16"/>
  <c r="D143" i="16"/>
  <c r="B143" i="16"/>
  <c r="F74" i="16"/>
  <c r="G74" i="16" s="1"/>
  <c r="I74" i="16" s="1"/>
  <c r="C75" i="16" s="1"/>
  <c r="H75" i="17" l="1"/>
  <c r="J75" i="17" s="1"/>
  <c r="E75" i="17"/>
  <c r="D140" i="17"/>
  <c r="B140" i="17"/>
  <c r="A141" i="17"/>
  <c r="H75" i="16"/>
  <c r="J75" i="16" s="1"/>
  <c r="E75" i="16"/>
  <c r="A145" i="16"/>
  <c r="B144" i="16"/>
  <c r="D144" i="16"/>
  <c r="F75" i="17" l="1"/>
  <c r="G75" i="17" s="1"/>
  <c r="I75" i="17" s="1"/>
  <c r="C76" i="17" s="1"/>
  <c r="D141" i="17"/>
  <c r="B141" i="17"/>
  <c r="A142" i="17"/>
  <c r="F75" i="16"/>
  <c r="G75" i="16" s="1"/>
  <c r="I75" i="16" s="1"/>
  <c r="C76" i="16" s="1"/>
  <c r="B145" i="16"/>
  <c r="A146" i="16"/>
  <c r="D145" i="16"/>
  <c r="B142" i="17" l="1"/>
  <c r="D142" i="17"/>
  <c r="A143" i="17"/>
  <c r="H76" i="17"/>
  <c r="J76" i="17" s="1"/>
  <c r="E76" i="17"/>
  <c r="H76" i="16"/>
  <c r="J76" i="16" s="1"/>
  <c r="E76" i="16"/>
  <c r="A147" i="16"/>
  <c r="B146" i="16"/>
  <c r="D146" i="16"/>
  <c r="D143" i="17" l="1"/>
  <c r="B143" i="17"/>
  <c r="A144" i="17"/>
  <c r="F76" i="17"/>
  <c r="G76" i="17" s="1"/>
  <c r="I76" i="17" s="1"/>
  <c r="C77" i="17" s="1"/>
  <c r="A148" i="16"/>
  <c r="B147" i="16"/>
  <c r="D147" i="16"/>
  <c r="F76" i="16"/>
  <c r="G76" i="16" s="1"/>
  <c r="I76" i="16" s="1"/>
  <c r="C77" i="16" s="1"/>
  <c r="D144" i="17" l="1"/>
  <c r="B144" i="17"/>
  <c r="A145" i="17"/>
  <c r="E77" i="17"/>
  <c r="H77" i="17"/>
  <c r="J77" i="17" s="1"/>
  <c r="A149" i="16"/>
  <c r="B148" i="16"/>
  <c r="D148" i="16"/>
  <c r="H77" i="16"/>
  <c r="J77" i="16" s="1"/>
  <c r="E77" i="16"/>
  <c r="F77" i="17" l="1"/>
  <c r="G77" i="17" s="1"/>
  <c r="I77" i="17" s="1"/>
  <c r="C78" i="17" s="1"/>
  <c r="D145" i="17"/>
  <c r="B145" i="17"/>
  <c r="A146" i="17"/>
  <c r="F77" i="16"/>
  <c r="G77" i="16" s="1"/>
  <c r="I77" i="16" s="1"/>
  <c r="C78" i="16" s="1"/>
  <c r="A150" i="16"/>
  <c r="D149" i="16"/>
  <c r="B149" i="16"/>
  <c r="H78" i="17" l="1"/>
  <c r="J78" i="17" s="1"/>
  <c r="E78" i="17"/>
  <c r="B146" i="17"/>
  <c r="D146" i="17"/>
  <c r="A147" i="17"/>
  <c r="A151" i="16"/>
  <c r="B150" i="16"/>
  <c r="D150" i="16"/>
  <c r="H78" i="16"/>
  <c r="J78" i="16" s="1"/>
  <c r="E78" i="16"/>
  <c r="F78" i="17" l="1"/>
  <c r="G78" i="17" s="1"/>
  <c r="I78" i="17" s="1"/>
  <c r="C79" i="17" s="1"/>
  <c r="D147" i="17"/>
  <c r="B147" i="17"/>
  <c r="A148" i="17"/>
  <c r="F78" i="16"/>
  <c r="G78" i="16" s="1"/>
  <c r="I78" i="16" s="1"/>
  <c r="C79" i="16" s="1"/>
  <c r="A152" i="16"/>
  <c r="D151" i="16"/>
  <c r="B151" i="16"/>
  <c r="D148" i="17" l="1"/>
  <c r="B148" i="17"/>
  <c r="A149" i="17"/>
  <c r="E79" i="17"/>
  <c r="H79" i="17"/>
  <c r="J79" i="17" s="1"/>
  <c r="D152" i="16"/>
  <c r="A153" i="16"/>
  <c r="B152" i="16"/>
  <c r="H79" i="16"/>
  <c r="J79" i="16" s="1"/>
  <c r="E79" i="16"/>
  <c r="F79" i="17" l="1"/>
  <c r="G79" i="17" s="1"/>
  <c r="I79" i="17" s="1"/>
  <c r="C80" i="17" s="1"/>
  <c r="D149" i="17"/>
  <c r="B149" i="17"/>
  <c r="A150" i="17"/>
  <c r="A154" i="16"/>
  <c r="B153" i="16"/>
  <c r="D153" i="16"/>
  <c r="F79" i="16"/>
  <c r="G79" i="16" s="1"/>
  <c r="I79" i="16" s="1"/>
  <c r="C80" i="16" s="1"/>
  <c r="B150" i="17" l="1"/>
  <c r="D150" i="17"/>
  <c r="A151" i="17"/>
  <c r="H80" i="17"/>
  <c r="J80" i="17" s="1"/>
  <c r="E80" i="17"/>
  <c r="A155" i="16"/>
  <c r="D154" i="16"/>
  <c r="B154" i="16"/>
  <c r="H80" i="16"/>
  <c r="J80" i="16" s="1"/>
  <c r="E80" i="16"/>
  <c r="B151" i="17" l="1"/>
  <c r="D151" i="17"/>
  <c r="A152" i="17"/>
  <c r="F80" i="17"/>
  <c r="G80" i="17" s="1"/>
  <c r="I80" i="17" s="1"/>
  <c r="C81" i="17" s="1"/>
  <c r="F80" i="16"/>
  <c r="G80" i="16" s="1"/>
  <c r="I80" i="16" s="1"/>
  <c r="C81" i="16" s="1"/>
  <c r="A156" i="16"/>
  <c r="D155" i="16"/>
  <c r="B155" i="16"/>
  <c r="H81" i="17" l="1"/>
  <c r="J81" i="17" s="1"/>
  <c r="E81" i="17"/>
  <c r="D152" i="17"/>
  <c r="B152" i="17"/>
  <c r="A153" i="17"/>
  <c r="H81" i="16"/>
  <c r="J81" i="16" s="1"/>
  <c r="E81" i="16"/>
  <c r="A157" i="16"/>
  <c r="D156" i="16"/>
  <c r="B156" i="16"/>
  <c r="D153" i="17" l="1"/>
  <c r="B153" i="17"/>
  <c r="A154" i="17"/>
  <c r="F81" i="17"/>
  <c r="G81" i="17" s="1"/>
  <c r="I81" i="17" s="1"/>
  <c r="C82" i="17" s="1"/>
  <c r="F81" i="16"/>
  <c r="G81" i="16" s="1"/>
  <c r="I81" i="16" s="1"/>
  <c r="C82" i="16" s="1"/>
  <c r="B157" i="16"/>
  <c r="A158" i="16"/>
  <c r="D157" i="16"/>
  <c r="H82" i="17" l="1"/>
  <c r="J82" i="17" s="1"/>
  <c r="E82" i="17"/>
  <c r="B154" i="17"/>
  <c r="D154" i="17"/>
  <c r="A155" i="17"/>
  <c r="A159" i="16"/>
  <c r="B158" i="16"/>
  <c r="D158" i="16"/>
  <c r="E82" i="16"/>
  <c r="H82" i="16"/>
  <c r="J82" i="16" s="1"/>
  <c r="B155" i="17" l="1"/>
  <c r="D155" i="17"/>
  <c r="A156" i="17"/>
  <c r="F82" i="17"/>
  <c r="G82" i="17" s="1"/>
  <c r="I82" i="17" s="1"/>
  <c r="C83" i="17" s="1"/>
  <c r="F82" i="16"/>
  <c r="G82" i="16" s="1"/>
  <c r="I82" i="16" s="1"/>
  <c r="C83" i="16" s="1"/>
  <c r="B159" i="16"/>
  <c r="A160" i="16"/>
  <c r="D159" i="16"/>
  <c r="B156" i="17" l="1"/>
  <c r="D156" i="17"/>
  <c r="A157" i="17"/>
  <c r="H83" i="17"/>
  <c r="J83" i="17" s="1"/>
  <c r="E83" i="17"/>
  <c r="A161" i="16"/>
  <c r="D160" i="16"/>
  <c r="B160" i="16"/>
  <c r="H83" i="16"/>
  <c r="J83" i="16" s="1"/>
  <c r="E83" i="16"/>
  <c r="D157" i="17" l="1"/>
  <c r="B157" i="17"/>
  <c r="A158" i="17"/>
  <c r="F83" i="17"/>
  <c r="G83" i="17" s="1"/>
  <c r="I83" i="17" s="1"/>
  <c r="C84" i="17" s="1"/>
  <c r="F83" i="16"/>
  <c r="G83" i="16" s="1"/>
  <c r="I83" i="16" s="1"/>
  <c r="C84" i="16" s="1"/>
  <c r="D161" i="16"/>
  <c r="A162" i="16"/>
  <c r="B161" i="16"/>
  <c r="E84" i="17" l="1"/>
  <c r="H84" i="17"/>
  <c r="J84" i="17" s="1"/>
  <c r="B158" i="17"/>
  <c r="D158" i="17"/>
  <c r="A159" i="17"/>
  <c r="A163" i="16"/>
  <c r="B162" i="16"/>
  <c r="D162" i="16"/>
  <c r="E84" i="16"/>
  <c r="H84" i="16"/>
  <c r="J84" i="16" s="1"/>
  <c r="B159" i="17" l="1"/>
  <c r="D159" i="17"/>
  <c r="A160" i="17"/>
  <c r="F84" i="17"/>
  <c r="G84" i="17" s="1"/>
  <c r="I84" i="17" s="1"/>
  <c r="C85" i="17" s="1"/>
  <c r="F84" i="16"/>
  <c r="G84" i="16" s="1"/>
  <c r="I84" i="16" s="1"/>
  <c r="C85" i="16" s="1"/>
  <c r="A164" i="16"/>
  <c r="B163" i="16"/>
  <c r="D163" i="16"/>
  <c r="H85" i="17" l="1"/>
  <c r="J85" i="17" s="1"/>
  <c r="E85" i="17"/>
  <c r="D160" i="17"/>
  <c r="B160" i="17"/>
  <c r="A161" i="17"/>
  <c r="A165" i="16"/>
  <c r="B164" i="16"/>
  <c r="D164" i="16"/>
  <c r="H85" i="16"/>
  <c r="J85" i="16" s="1"/>
  <c r="E85" i="16"/>
  <c r="D161" i="17" l="1"/>
  <c r="B161" i="17"/>
  <c r="A162" i="17"/>
  <c r="F85" i="17"/>
  <c r="G85" i="17" s="1"/>
  <c r="I85" i="17" s="1"/>
  <c r="C86" i="17" s="1"/>
  <c r="A166" i="16"/>
  <c r="D165" i="16"/>
  <c r="B165" i="16"/>
  <c r="F85" i="16"/>
  <c r="G85" i="16" s="1"/>
  <c r="I85" i="16" s="1"/>
  <c r="C86" i="16" s="1"/>
  <c r="H86" i="17" l="1"/>
  <c r="J86" i="17" s="1"/>
  <c r="E86" i="17"/>
  <c r="B162" i="17"/>
  <c r="D162" i="17"/>
  <c r="A163" i="17"/>
  <c r="E86" i="16"/>
  <c r="H86" i="16"/>
  <c r="J86" i="16" s="1"/>
  <c r="A167" i="16"/>
  <c r="B166" i="16"/>
  <c r="D166" i="16"/>
  <c r="B163" i="17" l="1"/>
  <c r="D163" i="17"/>
  <c r="A164" i="17"/>
  <c r="F86" i="17"/>
  <c r="G86" i="17" s="1"/>
  <c r="I86" i="17"/>
  <c r="C87" i="17" s="1"/>
  <c r="A168" i="16"/>
  <c r="B167" i="16"/>
  <c r="D167" i="16"/>
  <c r="F86" i="16"/>
  <c r="G86" i="16" s="1"/>
  <c r="I86" i="16" s="1"/>
  <c r="C87" i="16" s="1"/>
  <c r="H87" i="17" l="1"/>
  <c r="J87" i="17" s="1"/>
  <c r="E87" i="17"/>
  <c r="B164" i="17"/>
  <c r="D164" i="17"/>
  <c r="A165" i="17"/>
  <c r="H87" i="16"/>
  <c r="J87" i="16" s="1"/>
  <c r="E87" i="16"/>
  <c r="A169" i="16"/>
  <c r="B168" i="16"/>
  <c r="D168" i="16"/>
  <c r="I87" i="17" l="1"/>
  <c r="C88" i="17" s="1"/>
  <c r="F87" i="17"/>
  <c r="G87" i="17" s="1"/>
  <c r="D165" i="17"/>
  <c r="B165" i="17"/>
  <c r="A166" i="17"/>
  <c r="F87" i="16"/>
  <c r="G87" i="16" s="1"/>
  <c r="I87" i="16" s="1"/>
  <c r="C88" i="16" s="1"/>
  <c r="A170" i="16"/>
  <c r="D169" i="16"/>
  <c r="B169" i="16"/>
  <c r="B166" i="17" l="1"/>
  <c r="D166" i="17"/>
  <c r="A167" i="17"/>
  <c r="E88" i="17"/>
  <c r="H88" i="17"/>
  <c r="J88" i="17" s="1"/>
  <c r="A171" i="16"/>
  <c r="D170" i="16"/>
  <c r="B170" i="16"/>
  <c r="H88" i="16"/>
  <c r="J88" i="16" s="1"/>
  <c r="E88" i="16"/>
  <c r="D167" i="17" l="1"/>
  <c r="B167" i="17"/>
  <c r="A168" i="17"/>
  <c r="F88" i="17"/>
  <c r="G88" i="17" s="1"/>
  <c r="I88" i="17"/>
  <c r="C89" i="17" s="1"/>
  <c r="F88" i="16"/>
  <c r="G88" i="16" s="1"/>
  <c r="I88" i="16" s="1"/>
  <c r="C89" i="16" s="1"/>
  <c r="B171" i="16"/>
  <c r="A172" i="16"/>
  <c r="D171" i="16"/>
  <c r="E89" i="17" l="1"/>
  <c r="H89" i="17"/>
  <c r="J89" i="17" s="1"/>
  <c r="D168" i="17"/>
  <c r="B168" i="17"/>
  <c r="A169" i="17"/>
  <c r="A173" i="16"/>
  <c r="D172" i="16"/>
  <c r="B172" i="16"/>
  <c r="E89" i="16"/>
  <c r="H89" i="16"/>
  <c r="J89" i="16" s="1"/>
  <c r="D169" i="17" l="1"/>
  <c r="B169" i="17"/>
  <c r="A170" i="17"/>
  <c r="I89" i="17"/>
  <c r="C90" i="17" s="1"/>
  <c r="F89" i="17"/>
  <c r="G89" i="17" s="1"/>
  <c r="F89" i="16"/>
  <c r="G89" i="16" s="1"/>
  <c r="I89" i="16" s="1"/>
  <c r="C90" i="16" s="1"/>
  <c r="A174" i="16"/>
  <c r="D173" i="16"/>
  <c r="B173" i="16"/>
  <c r="B170" i="17" l="1"/>
  <c r="D170" i="17"/>
  <c r="A171" i="17"/>
  <c r="E90" i="17"/>
  <c r="H90" i="17"/>
  <c r="J90" i="17" s="1"/>
  <c r="A175" i="16"/>
  <c r="B174" i="16"/>
  <c r="D174" i="16"/>
  <c r="E90" i="16"/>
  <c r="H90" i="16"/>
  <c r="J90" i="16" s="1"/>
  <c r="F90" i="17" l="1"/>
  <c r="G90" i="17" s="1"/>
  <c r="I90" i="17"/>
  <c r="C91" i="17" s="1"/>
  <c r="D171" i="17"/>
  <c r="B171" i="17"/>
  <c r="A172" i="17"/>
  <c r="A176" i="16"/>
  <c r="D175" i="16"/>
  <c r="B175" i="16"/>
  <c r="F90" i="16"/>
  <c r="G90" i="16" s="1"/>
  <c r="I90" i="16" s="1"/>
  <c r="C91" i="16" s="1"/>
  <c r="H91" i="17" l="1"/>
  <c r="J91" i="17" s="1"/>
  <c r="E91" i="17"/>
  <c r="B172" i="17"/>
  <c r="D172" i="17"/>
  <c r="A173" i="17"/>
  <c r="E91" i="16"/>
  <c r="H91" i="16"/>
  <c r="J91" i="16" s="1"/>
  <c r="A177" i="16"/>
  <c r="D176" i="16"/>
  <c r="B176" i="16"/>
  <c r="D173" i="17" l="1"/>
  <c r="B173" i="17"/>
  <c r="A174" i="17"/>
  <c r="F91" i="17"/>
  <c r="G91" i="17" s="1"/>
  <c r="I91" i="17"/>
  <c r="C92" i="17" s="1"/>
  <c r="A178" i="16"/>
  <c r="B177" i="16"/>
  <c r="D177" i="16"/>
  <c r="F91" i="16"/>
  <c r="G91" i="16" s="1"/>
  <c r="I91" i="16" s="1"/>
  <c r="C92" i="16" s="1"/>
  <c r="B174" i="17" l="1"/>
  <c r="D174" i="17"/>
  <c r="A175" i="17"/>
  <c r="H92" i="17"/>
  <c r="J92" i="17" s="1"/>
  <c r="E92" i="17"/>
  <c r="H92" i="16"/>
  <c r="J92" i="16" s="1"/>
  <c r="E92" i="16"/>
  <c r="B178" i="16"/>
  <c r="A179" i="16"/>
  <c r="D178" i="16"/>
  <c r="I92" i="17" l="1"/>
  <c r="C93" i="17" s="1"/>
  <c r="F92" i="17"/>
  <c r="G92" i="17" s="1"/>
  <c r="D175" i="17"/>
  <c r="B175" i="17"/>
  <c r="A176" i="17"/>
  <c r="F92" i="16"/>
  <c r="G92" i="16" s="1"/>
  <c r="I92" i="16" s="1"/>
  <c r="C93" i="16" s="1"/>
  <c r="A180" i="16"/>
  <c r="D179" i="16"/>
  <c r="B179" i="16"/>
  <c r="B176" i="17" l="1"/>
  <c r="D176" i="17"/>
  <c r="A177" i="17"/>
  <c r="H93" i="17"/>
  <c r="J93" i="17" s="1"/>
  <c r="E93" i="17"/>
  <c r="H93" i="16"/>
  <c r="J93" i="16" s="1"/>
  <c r="E93" i="16"/>
  <c r="A181" i="16"/>
  <c r="B180" i="16"/>
  <c r="D180" i="16"/>
  <c r="F93" i="17" l="1"/>
  <c r="G93" i="17" s="1"/>
  <c r="I93" i="17"/>
  <c r="C94" i="17" s="1"/>
  <c r="D177" i="17"/>
  <c r="B177" i="17"/>
  <c r="A178" i="17"/>
  <c r="F93" i="16"/>
  <c r="G93" i="16" s="1"/>
  <c r="I93" i="16" s="1"/>
  <c r="C94" i="16" s="1"/>
  <c r="A182" i="16"/>
  <c r="B181" i="16"/>
  <c r="D181" i="16"/>
  <c r="B178" i="17" l="1"/>
  <c r="D178" i="17"/>
  <c r="A179" i="17"/>
  <c r="H94" i="17"/>
  <c r="J94" i="17" s="1"/>
  <c r="E94" i="17"/>
  <c r="E94" i="16"/>
  <c r="H94" i="16"/>
  <c r="J94" i="16" s="1"/>
  <c r="A183" i="16"/>
  <c r="D182" i="16"/>
  <c r="B182" i="16"/>
  <c r="I94" i="17" l="1"/>
  <c r="C95" i="17" s="1"/>
  <c r="F94" i="17"/>
  <c r="G94" i="17" s="1"/>
  <c r="B179" i="17"/>
  <c r="D179" i="17"/>
  <c r="A180" i="17"/>
  <c r="A184" i="16"/>
  <c r="D183" i="16"/>
  <c r="B183" i="16"/>
  <c r="F94" i="16"/>
  <c r="G94" i="16" s="1"/>
  <c r="I94" i="16" s="1"/>
  <c r="C95" i="16" s="1"/>
  <c r="H95" i="17" l="1"/>
  <c r="J95" i="17" s="1"/>
  <c r="E95" i="17"/>
  <c r="B180" i="17"/>
  <c r="D180" i="17"/>
  <c r="A181" i="17"/>
  <c r="H95" i="16"/>
  <c r="J95" i="16" s="1"/>
  <c r="E95" i="16"/>
  <c r="A185" i="16"/>
  <c r="B184" i="16"/>
  <c r="D184" i="16"/>
  <c r="D181" i="17" l="1"/>
  <c r="B181" i="17"/>
  <c r="A182" i="17"/>
  <c r="F95" i="17"/>
  <c r="G95" i="17" s="1"/>
  <c r="I95" i="17"/>
  <c r="C96" i="17" s="1"/>
  <c r="A186" i="16"/>
  <c r="B185" i="16"/>
  <c r="D185" i="16"/>
  <c r="F95" i="16"/>
  <c r="G95" i="16" s="1"/>
  <c r="I95" i="16" s="1"/>
  <c r="C96" i="16" s="1"/>
  <c r="H96" i="17" l="1"/>
  <c r="J96" i="17" s="1"/>
  <c r="E96" i="17"/>
  <c r="B182" i="17"/>
  <c r="D182" i="17"/>
  <c r="A183" i="17"/>
  <c r="H96" i="16"/>
  <c r="J96" i="16" s="1"/>
  <c r="E96" i="16"/>
  <c r="A187" i="16"/>
  <c r="D186" i="16"/>
  <c r="B186" i="16"/>
  <c r="F96" i="17" l="1"/>
  <c r="G96" i="17" s="1"/>
  <c r="I96" i="17"/>
  <c r="C97" i="17" s="1"/>
  <c r="D183" i="17"/>
  <c r="B183" i="17"/>
  <c r="A184" i="17"/>
  <c r="A188" i="16"/>
  <c r="D187" i="16"/>
  <c r="B187" i="16"/>
  <c r="F96" i="16"/>
  <c r="G96" i="16" s="1"/>
  <c r="I96" i="16" s="1"/>
  <c r="C97" i="16" s="1"/>
  <c r="D184" i="17" l="1"/>
  <c r="B184" i="17"/>
  <c r="A185" i="17"/>
  <c r="H97" i="17"/>
  <c r="J97" i="17" s="1"/>
  <c r="E97" i="17"/>
  <c r="E97" i="16"/>
  <c r="H97" i="16"/>
  <c r="J97" i="16" s="1"/>
  <c r="A189" i="16"/>
  <c r="D188" i="16"/>
  <c r="B188" i="16"/>
  <c r="F97" i="17" l="1"/>
  <c r="G97" i="17" s="1"/>
  <c r="I97" i="17"/>
  <c r="C98" i="17" s="1"/>
  <c r="D185" i="17"/>
  <c r="B185" i="17"/>
  <c r="A186" i="17"/>
  <c r="A190" i="16"/>
  <c r="D189" i="16"/>
  <c r="B189" i="16"/>
  <c r="F97" i="16"/>
  <c r="G97" i="16" s="1"/>
  <c r="I97" i="16" s="1"/>
  <c r="C98" i="16" s="1"/>
  <c r="H98" i="17" l="1"/>
  <c r="J98" i="17" s="1"/>
  <c r="E98" i="17"/>
  <c r="B186" i="17"/>
  <c r="D186" i="17"/>
  <c r="A187" i="17"/>
  <c r="H98" i="16"/>
  <c r="J98" i="16" s="1"/>
  <c r="E98" i="16"/>
  <c r="D190" i="16"/>
  <c r="A191" i="16"/>
  <c r="B190" i="16"/>
  <c r="D187" i="17" l="1"/>
  <c r="B187" i="17"/>
  <c r="A188" i="17"/>
  <c r="F98" i="17"/>
  <c r="G98" i="17" s="1"/>
  <c r="I98" i="17"/>
  <c r="C99" i="17" s="1"/>
  <c r="A192" i="16"/>
  <c r="D191" i="16"/>
  <c r="B191" i="16"/>
  <c r="F98" i="16"/>
  <c r="G98" i="16" s="1"/>
  <c r="I98" i="16" s="1"/>
  <c r="C99" i="16" s="1"/>
  <c r="H99" i="17" l="1"/>
  <c r="J99" i="17" s="1"/>
  <c r="E99" i="17"/>
  <c r="B188" i="17"/>
  <c r="D188" i="17"/>
  <c r="A189" i="17"/>
  <c r="H99" i="16"/>
  <c r="J99" i="16" s="1"/>
  <c r="E99" i="16"/>
  <c r="A193" i="16"/>
  <c r="D192" i="16"/>
  <c r="B192" i="16"/>
  <c r="D189" i="17" l="1"/>
  <c r="B189" i="17"/>
  <c r="A190" i="17"/>
  <c r="F99" i="17"/>
  <c r="G99" i="17" s="1"/>
  <c r="I99" i="17"/>
  <c r="C100" i="17" s="1"/>
  <c r="B193" i="16"/>
  <c r="A194" i="16"/>
  <c r="D193" i="16"/>
  <c r="F99" i="16"/>
  <c r="G99" i="16" s="1"/>
  <c r="I99" i="16" s="1"/>
  <c r="C100" i="16" s="1"/>
  <c r="H100" i="17" l="1"/>
  <c r="J100" i="17" s="1"/>
  <c r="E100" i="17"/>
  <c r="B190" i="17"/>
  <c r="D190" i="17"/>
  <c r="A191" i="17"/>
  <c r="H100" i="16"/>
  <c r="J100" i="16" s="1"/>
  <c r="E100" i="16"/>
  <c r="A195" i="16"/>
  <c r="D194" i="16"/>
  <c r="B194" i="16"/>
  <c r="D191" i="17" l="1"/>
  <c r="B191" i="17"/>
  <c r="A192" i="17"/>
  <c r="I100" i="17"/>
  <c r="C101" i="17" s="1"/>
  <c r="F100" i="17"/>
  <c r="G100" i="17" s="1"/>
  <c r="F100" i="16"/>
  <c r="G100" i="16" s="1"/>
  <c r="I100" i="16" s="1"/>
  <c r="C101" i="16" s="1"/>
  <c r="B195" i="16"/>
  <c r="A196" i="16"/>
  <c r="D195" i="16"/>
  <c r="H101" i="17" l="1"/>
  <c r="J101" i="17" s="1"/>
  <c r="E101" i="17"/>
  <c r="B192" i="17"/>
  <c r="D192" i="17"/>
  <c r="A193" i="17"/>
  <c r="A197" i="16"/>
  <c r="B196" i="16"/>
  <c r="D196" i="16"/>
  <c r="E101" i="16"/>
  <c r="H101" i="16"/>
  <c r="J101" i="16" s="1"/>
  <c r="I101" i="17" l="1"/>
  <c r="C102" i="17" s="1"/>
  <c r="F101" i="17"/>
  <c r="G101" i="17" s="1"/>
  <c r="D193" i="17"/>
  <c r="B193" i="17"/>
  <c r="A194" i="17"/>
  <c r="A198" i="16"/>
  <c r="B197" i="16"/>
  <c r="D197" i="16"/>
  <c r="F101" i="16"/>
  <c r="G101" i="16" s="1"/>
  <c r="I101" i="16" s="1"/>
  <c r="C102" i="16" s="1"/>
  <c r="B194" i="17" l="1"/>
  <c r="D194" i="17"/>
  <c r="A195" i="17"/>
  <c r="E102" i="17"/>
  <c r="H102" i="17"/>
  <c r="J102" i="17" s="1"/>
  <c r="H102" i="16"/>
  <c r="J102" i="16" s="1"/>
  <c r="E102" i="16"/>
  <c r="B198" i="16"/>
  <c r="A199" i="16"/>
  <c r="D198" i="16"/>
  <c r="F102" i="17" l="1"/>
  <c r="G102" i="17" s="1"/>
  <c r="I102" i="17"/>
  <c r="C103" i="17" s="1"/>
  <c r="D195" i="17"/>
  <c r="B195" i="17"/>
  <c r="A196" i="17"/>
  <c r="A200" i="16"/>
  <c r="B199" i="16"/>
  <c r="D199" i="16"/>
  <c r="F102" i="16"/>
  <c r="G102" i="16" s="1"/>
  <c r="I102" i="16" s="1"/>
  <c r="C103" i="16" s="1"/>
  <c r="B196" i="17" l="1"/>
  <c r="D196" i="17"/>
  <c r="A197" i="17"/>
  <c r="H103" i="17"/>
  <c r="J103" i="17" s="1"/>
  <c r="E103" i="17"/>
  <c r="H103" i="16"/>
  <c r="J103" i="16" s="1"/>
  <c r="E103" i="16"/>
  <c r="D200" i="16"/>
  <c r="A201" i="16"/>
  <c r="B200" i="16"/>
  <c r="D197" i="17" l="1"/>
  <c r="B197" i="17"/>
  <c r="A198" i="17"/>
  <c r="F103" i="17"/>
  <c r="G103" i="17" s="1"/>
  <c r="I103" i="17"/>
  <c r="C104" i="17" s="1"/>
  <c r="B201" i="16"/>
  <c r="D201" i="16"/>
  <c r="A202" i="16"/>
  <c r="F103" i="16"/>
  <c r="G103" i="16" s="1"/>
  <c r="I103" i="16" s="1"/>
  <c r="C104" i="16" s="1"/>
  <c r="H104" i="17" l="1"/>
  <c r="J104" i="17" s="1"/>
  <c r="E104" i="17"/>
  <c r="B198" i="17"/>
  <c r="D198" i="17"/>
  <c r="A199" i="17"/>
  <c r="H104" i="16"/>
  <c r="J104" i="16" s="1"/>
  <c r="E104" i="16"/>
  <c r="B202" i="16"/>
  <c r="A203" i="16"/>
  <c r="D202" i="16"/>
  <c r="F104" i="17" l="1"/>
  <c r="G104" i="17" s="1"/>
  <c r="I104" i="17"/>
  <c r="C105" i="17" s="1"/>
  <c r="D199" i="17"/>
  <c r="B199" i="17"/>
  <c r="A200" i="17"/>
  <c r="A204" i="16"/>
  <c r="D203" i="16"/>
  <c r="B203" i="16"/>
  <c r="F104" i="16"/>
  <c r="G104" i="16" s="1"/>
  <c r="I104" i="16" s="1"/>
  <c r="C105" i="16" s="1"/>
  <c r="B200" i="17" l="1"/>
  <c r="D200" i="17"/>
  <c r="A201" i="17"/>
  <c r="H105" i="17"/>
  <c r="J105" i="17" s="1"/>
  <c r="E105" i="17"/>
  <c r="H105" i="16"/>
  <c r="J105" i="16" s="1"/>
  <c r="E105" i="16"/>
  <c r="A205" i="16"/>
  <c r="B204" i="16"/>
  <c r="D204" i="16"/>
  <c r="F105" i="17" l="1"/>
  <c r="G105" i="17" s="1"/>
  <c r="I105" i="17"/>
  <c r="C106" i="17" s="1"/>
  <c r="D201" i="17"/>
  <c r="B201" i="17"/>
  <c r="A202" i="17"/>
  <c r="F105" i="16"/>
  <c r="G105" i="16" s="1"/>
  <c r="I105" i="16" s="1"/>
  <c r="C106" i="16" s="1"/>
  <c r="A206" i="16"/>
  <c r="D205" i="16"/>
  <c r="B205" i="16"/>
  <c r="B202" i="17" l="1"/>
  <c r="D202" i="17"/>
  <c r="A203" i="17"/>
  <c r="E106" i="17"/>
  <c r="H106" i="17"/>
  <c r="J106" i="17" s="1"/>
  <c r="H106" i="16"/>
  <c r="J106" i="16" s="1"/>
  <c r="E106" i="16"/>
  <c r="A207" i="16"/>
  <c r="B206" i="16"/>
  <c r="D206" i="16"/>
  <c r="F106" i="17" l="1"/>
  <c r="G106" i="17" s="1"/>
  <c r="I106" i="17"/>
  <c r="C107" i="17" s="1"/>
  <c r="D203" i="17"/>
  <c r="B203" i="17"/>
  <c r="A204" i="17"/>
  <c r="F106" i="16"/>
  <c r="G106" i="16" s="1"/>
  <c r="I106" i="16" s="1"/>
  <c r="C107" i="16" s="1"/>
  <c r="A208" i="16"/>
  <c r="D207" i="16"/>
  <c r="B207" i="16"/>
  <c r="H107" i="17" l="1"/>
  <c r="J107" i="17" s="1"/>
  <c r="E107" i="17"/>
  <c r="B204" i="17"/>
  <c r="D204" i="17"/>
  <c r="A205" i="17"/>
  <c r="A209" i="16"/>
  <c r="D208" i="16"/>
  <c r="B208" i="16"/>
  <c r="H107" i="16"/>
  <c r="J107" i="16" s="1"/>
  <c r="E107" i="16"/>
  <c r="F107" i="17" l="1"/>
  <c r="G107" i="17" s="1"/>
  <c r="I107" i="17"/>
  <c r="C108" i="17" s="1"/>
  <c r="D205" i="17"/>
  <c r="B205" i="17"/>
  <c r="A206" i="17"/>
  <c r="B209" i="16"/>
  <c r="A210" i="16"/>
  <c r="D209" i="16"/>
  <c r="F107" i="16"/>
  <c r="G107" i="16" s="1"/>
  <c r="I107" i="16" s="1"/>
  <c r="C108" i="16" s="1"/>
  <c r="B206" i="17" l="1"/>
  <c r="D206" i="17"/>
  <c r="A207" i="17"/>
  <c r="H108" i="17"/>
  <c r="J108" i="17" s="1"/>
  <c r="E108" i="17"/>
  <c r="H108" i="16"/>
  <c r="J108" i="16" s="1"/>
  <c r="E108" i="16"/>
  <c r="A211" i="16"/>
  <c r="B210" i="16"/>
  <c r="D210" i="16"/>
  <c r="I108" i="17" l="1"/>
  <c r="C109" i="17" s="1"/>
  <c r="F108" i="17"/>
  <c r="G108" i="17" s="1"/>
  <c r="D207" i="17"/>
  <c r="B207" i="17"/>
  <c r="A208" i="17"/>
  <c r="B211" i="16"/>
  <c r="A212" i="16"/>
  <c r="D211" i="16"/>
  <c r="F108" i="16"/>
  <c r="G108" i="16" s="1"/>
  <c r="I108" i="16" s="1"/>
  <c r="C109" i="16" s="1"/>
  <c r="B208" i="17" l="1"/>
  <c r="D208" i="17"/>
  <c r="A209" i="17"/>
  <c r="H109" i="17"/>
  <c r="J109" i="17" s="1"/>
  <c r="E109" i="17"/>
  <c r="A213" i="16"/>
  <c r="D212" i="16"/>
  <c r="B212" i="16"/>
  <c r="H109" i="16"/>
  <c r="J109" i="16" s="1"/>
  <c r="E109" i="16"/>
  <c r="F109" i="17" l="1"/>
  <c r="G109" i="17" s="1"/>
  <c r="I109" i="17"/>
  <c r="C110" i="17" s="1"/>
  <c r="D209" i="17"/>
  <c r="B209" i="17"/>
  <c r="A210" i="17"/>
  <c r="F109" i="16"/>
  <c r="G109" i="16" s="1"/>
  <c r="I109" i="16" s="1"/>
  <c r="C110" i="16" s="1"/>
  <c r="A214" i="16"/>
  <c r="B213" i="16"/>
  <c r="D213" i="16"/>
  <c r="E110" i="17" l="1"/>
  <c r="H110" i="17"/>
  <c r="J110" i="17" s="1"/>
  <c r="B210" i="17"/>
  <c r="D210" i="17"/>
  <c r="A211" i="17"/>
  <c r="B214" i="16"/>
  <c r="A215" i="16"/>
  <c r="D214" i="16"/>
  <c r="H110" i="16"/>
  <c r="J110" i="16" s="1"/>
  <c r="E110" i="16"/>
  <c r="D211" i="17" l="1"/>
  <c r="B211" i="17"/>
  <c r="A212" i="17"/>
  <c r="I110" i="17"/>
  <c r="C111" i="17" s="1"/>
  <c r="F110" i="17"/>
  <c r="G110" i="17" s="1"/>
  <c r="A216" i="16"/>
  <c r="D215" i="16"/>
  <c r="B215" i="16"/>
  <c r="F110" i="16"/>
  <c r="G110" i="16" s="1"/>
  <c r="I110" i="16" s="1"/>
  <c r="C111" i="16" s="1"/>
  <c r="H111" i="17" l="1"/>
  <c r="J111" i="17" s="1"/>
  <c r="E111" i="17"/>
  <c r="B212" i="17"/>
  <c r="D212" i="17"/>
  <c r="A213" i="17"/>
  <c r="E111" i="16"/>
  <c r="H111" i="16"/>
  <c r="J111" i="16" s="1"/>
  <c r="A217" i="16"/>
  <c r="B216" i="16"/>
  <c r="D216" i="16"/>
  <c r="F111" i="17" l="1"/>
  <c r="G111" i="17" s="1"/>
  <c r="I111" i="17"/>
  <c r="C112" i="17" s="1"/>
  <c r="D213" i="17"/>
  <c r="B213" i="17"/>
  <c r="A214" i="17"/>
  <c r="A218" i="16"/>
  <c r="B217" i="16"/>
  <c r="D217" i="16"/>
  <c r="F111" i="16"/>
  <c r="G111" i="16" s="1"/>
  <c r="I111" i="16" s="1"/>
  <c r="C112" i="16" s="1"/>
  <c r="B214" i="17" l="1"/>
  <c r="D214" i="17"/>
  <c r="A215" i="17"/>
  <c r="H112" i="17"/>
  <c r="J112" i="17" s="1"/>
  <c r="E112" i="17"/>
  <c r="A219" i="16"/>
  <c r="B218" i="16"/>
  <c r="D218" i="16"/>
  <c r="H112" i="16"/>
  <c r="J112" i="16" s="1"/>
  <c r="E112" i="16"/>
  <c r="F112" i="17" l="1"/>
  <c r="G112" i="17" s="1"/>
  <c r="I112" i="17"/>
  <c r="C113" i="17" s="1"/>
  <c r="D215" i="17"/>
  <c r="B215" i="17"/>
  <c r="A216" i="17"/>
  <c r="F112" i="16"/>
  <c r="G112" i="16" s="1"/>
  <c r="I112" i="16" s="1"/>
  <c r="C113" i="16" s="1"/>
  <c r="A220" i="16"/>
  <c r="B219" i="16"/>
  <c r="D219" i="16"/>
  <c r="B216" i="17" l="1"/>
  <c r="D216" i="17"/>
  <c r="A217" i="17"/>
  <c r="H113" i="17"/>
  <c r="J113" i="17" s="1"/>
  <c r="E113" i="17"/>
  <c r="A221" i="16"/>
  <c r="D220" i="16"/>
  <c r="B220" i="16"/>
  <c r="H113" i="16"/>
  <c r="J113" i="16" s="1"/>
  <c r="E113" i="16"/>
  <c r="I113" i="17" l="1"/>
  <c r="C114" i="17" s="1"/>
  <c r="F113" i="17"/>
  <c r="G113" i="17" s="1"/>
  <c r="D217" i="17"/>
  <c r="B217" i="17"/>
  <c r="A218" i="17"/>
  <c r="F113" i="16"/>
  <c r="G113" i="16" s="1"/>
  <c r="I113" i="16" s="1"/>
  <c r="C114" i="16" s="1"/>
  <c r="B221" i="16"/>
  <c r="A222" i="16"/>
  <c r="D221" i="16"/>
  <c r="B218" i="17" l="1"/>
  <c r="D218" i="17"/>
  <c r="A219" i="17"/>
  <c r="H114" i="17"/>
  <c r="J114" i="17" s="1"/>
  <c r="E114" i="17"/>
  <c r="A223" i="16"/>
  <c r="D222" i="16"/>
  <c r="B222" i="16"/>
  <c r="H114" i="16"/>
  <c r="J114" i="16" s="1"/>
  <c r="E114" i="16"/>
  <c r="I114" i="17" l="1"/>
  <c r="C115" i="17" s="1"/>
  <c r="F114" i="17"/>
  <c r="G114" i="17" s="1"/>
  <c r="D219" i="17"/>
  <c r="B219" i="17"/>
  <c r="A220" i="17"/>
  <c r="A224" i="16"/>
  <c r="B223" i="16"/>
  <c r="D223" i="16"/>
  <c r="F114" i="16"/>
  <c r="G114" i="16" s="1"/>
  <c r="I114" i="16" s="1"/>
  <c r="C115" i="16" s="1"/>
  <c r="B220" i="17" l="1"/>
  <c r="D220" i="17"/>
  <c r="A221" i="17"/>
  <c r="H115" i="17"/>
  <c r="J115" i="17" s="1"/>
  <c r="E115" i="17"/>
  <c r="E115" i="16"/>
  <c r="H115" i="16"/>
  <c r="J115" i="16" s="1"/>
  <c r="A225" i="16"/>
  <c r="B224" i="16"/>
  <c r="D224" i="16"/>
  <c r="I115" i="17" l="1"/>
  <c r="C116" i="17" s="1"/>
  <c r="F115" i="17"/>
  <c r="G115" i="17" s="1"/>
  <c r="D221" i="17"/>
  <c r="B221" i="17"/>
  <c r="A222" i="17"/>
  <c r="B225" i="16"/>
  <c r="A226" i="16"/>
  <c r="D225" i="16"/>
  <c r="F115" i="16"/>
  <c r="G115" i="16" s="1"/>
  <c r="I115" i="16" s="1"/>
  <c r="C116" i="16" s="1"/>
  <c r="B222" i="17" l="1"/>
  <c r="D222" i="17"/>
  <c r="A223" i="17"/>
  <c r="E116" i="17"/>
  <c r="H116" i="17"/>
  <c r="J116" i="17" s="1"/>
  <c r="A227" i="16"/>
  <c r="B226" i="16"/>
  <c r="D226" i="16"/>
  <c r="E116" i="16"/>
  <c r="H116" i="16"/>
  <c r="J116" i="16" s="1"/>
  <c r="F116" i="17" l="1"/>
  <c r="G116" i="17" s="1"/>
  <c r="I116" i="17"/>
  <c r="C117" i="17" s="1"/>
  <c r="D223" i="17"/>
  <c r="B223" i="17"/>
  <c r="A224" i="17"/>
  <c r="F116" i="16"/>
  <c r="G116" i="16" s="1"/>
  <c r="I116" i="16" s="1"/>
  <c r="C117" i="16" s="1"/>
  <c r="A228" i="16"/>
  <c r="D227" i="16"/>
  <c r="B227" i="16"/>
  <c r="B224" i="17" l="1"/>
  <c r="D224" i="17"/>
  <c r="A225" i="17"/>
  <c r="H117" i="17"/>
  <c r="J117" i="17" s="1"/>
  <c r="E117" i="17"/>
  <c r="A229" i="16"/>
  <c r="B228" i="16"/>
  <c r="D228" i="16"/>
  <c r="H117" i="16"/>
  <c r="J117" i="16" s="1"/>
  <c r="E117" i="16"/>
  <c r="D225" i="17" l="1"/>
  <c r="B225" i="17"/>
  <c r="A226" i="17"/>
  <c r="I117" i="17"/>
  <c r="C118" i="17" s="1"/>
  <c r="F117" i="17"/>
  <c r="G117" i="17" s="1"/>
  <c r="F117" i="16"/>
  <c r="G117" i="16" s="1"/>
  <c r="I117" i="16" s="1"/>
  <c r="C118" i="16" s="1"/>
  <c r="A230" i="16"/>
  <c r="B229" i="16"/>
  <c r="D229" i="16"/>
  <c r="H118" i="17" l="1"/>
  <c r="J118" i="17" s="1"/>
  <c r="E118" i="17"/>
  <c r="B226" i="17"/>
  <c r="D226" i="17"/>
  <c r="A227" i="17"/>
  <c r="H118" i="16"/>
  <c r="J118" i="16" s="1"/>
  <c r="E118" i="16"/>
  <c r="A231" i="16"/>
  <c r="D230" i="16"/>
  <c r="B230" i="16"/>
  <c r="D227" i="17" l="1"/>
  <c r="B227" i="17"/>
  <c r="A228" i="17"/>
  <c r="I118" i="17"/>
  <c r="C119" i="17" s="1"/>
  <c r="F118" i="17"/>
  <c r="G118" i="17" s="1"/>
  <c r="F118" i="16"/>
  <c r="G118" i="16" s="1"/>
  <c r="I118" i="16" s="1"/>
  <c r="C119" i="16" s="1"/>
  <c r="D231" i="16"/>
  <c r="A232" i="16"/>
  <c r="B231" i="16"/>
  <c r="H119" i="17" l="1"/>
  <c r="J119" i="17" s="1"/>
  <c r="E119" i="17"/>
  <c r="D228" i="17"/>
  <c r="B228" i="17"/>
  <c r="A229" i="17"/>
  <c r="D232" i="16"/>
  <c r="B232" i="16"/>
  <c r="A233" i="16"/>
  <c r="H119" i="16"/>
  <c r="J119" i="16" s="1"/>
  <c r="E119" i="16"/>
  <c r="B229" i="17" l="1"/>
  <c r="D229" i="17"/>
  <c r="A230" i="17"/>
  <c r="F119" i="17"/>
  <c r="G119" i="17" s="1"/>
  <c r="I119" i="17"/>
  <c r="C120" i="17" s="1"/>
  <c r="F119" i="16"/>
  <c r="G119" i="16" s="1"/>
  <c r="I119" i="16" s="1"/>
  <c r="C120" i="16" s="1"/>
  <c r="A234" i="16"/>
  <c r="D233" i="16"/>
  <c r="B233" i="16"/>
  <c r="H120" i="17" l="1"/>
  <c r="J120" i="17" s="1"/>
  <c r="E120" i="17"/>
  <c r="D230" i="17"/>
  <c r="B230" i="17"/>
  <c r="A231" i="17"/>
  <c r="H120" i="16"/>
  <c r="J120" i="16" s="1"/>
  <c r="E120" i="16"/>
  <c r="D234" i="16"/>
  <c r="A235" i="16"/>
  <c r="B234" i="16"/>
  <c r="F120" i="17" l="1"/>
  <c r="G120" i="17" s="1"/>
  <c r="I120" i="17"/>
  <c r="C121" i="17" s="1"/>
  <c r="B231" i="17"/>
  <c r="D231" i="17"/>
  <c r="A232" i="17"/>
  <c r="F120" i="16"/>
  <c r="G120" i="16" s="1"/>
  <c r="I120" i="16" s="1"/>
  <c r="C121" i="16" s="1"/>
  <c r="A236" i="16"/>
  <c r="B235" i="16"/>
  <c r="D235" i="16"/>
  <c r="D232" i="17" l="1"/>
  <c r="B232" i="17"/>
  <c r="A233" i="17"/>
  <c r="H121" i="17"/>
  <c r="J121" i="17" s="1"/>
  <c r="E121" i="17"/>
  <c r="H121" i="16"/>
  <c r="J121" i="16" s="1"/>
  <c r="E121" i="16"/>
  <c r="A237" i="16"/>
  <c r="D236" i="16"/>
  <c r="B236" i="16"/>
  <c r="F121" i="17" l="1"/>
  <c r="G121" i="17" s="1"/>
  <c r="I121" i="17"/>
  <c r="C122" i="17" s="1"/>
  <c r="D233" i="17"/>
  <c r="B233" i="17"/>
  <c r="A234" i="17"/>
  <c r="A238" i="16"/>
  <c r="D237" i="16"/>
  <c r="B237" i="16"/>
  <c r="F121" i="16"/>
  <c r="G121" i="16" s="1"/>
  <c r="I121" i="16" s="1"/>
  <c r="C122" i="16" s="1"/>
  <c r="H122" i="17" l="1"/>
  <c r="J122" i="17" s="1"/>
  <c r="E122" i="17"/>
  <c r="D234" i="17"/>
  <c r="B234" i="17"/>
  <c r="A235" i="17"/>
  <c r="A239" i="16"/>
  <c r="D238" i="16"/>
  <c r="B238" i="16"/>
  <c r="H122" i="16"/>
  <c r="J122" i="16" s="1"/>
  <c r="E122" i="16"/>
  <c r="F122" i="17" l="1"/>
  <c r="G122" i="17" s="1"/>
  <c r="I122" i="17"/>
  <c r="C123" i="17" s="1"/>
  <c r="B235" i="17"/>
  <c r="D235" i="17"/>
  <c r="A236" i="17"/>
  <c r="A240" i="16"/>
  <c r="B239" i="16"/>
  <c r="D239" i="16"/>
  <c r="F122" i="16"/>
  <c r="G122" i="16" s="1"/>
  <c r="I122" i="16" s="1"/>
  <c r="C123" i="16" s="1"/>
  <c r="B236" i="17" l="1"/>
  <c r="D236" i="17"/>
  <c r="A237" i="17"/>
  <c r="H123" i="17"/>
  <c r="J123" i="17" s="1"/>
  <c r="E123" i="17"/>
  <c r="H123" i="16"/>
  <c r="J123" i="16" s="1"/>
  <c r="E123" i="16"/>
  <c r="D240" i="16"/>
  <c r="A241" i="16"/>
  <c r="B240" i="16"/>
  <c r="F123" i="17" l="1"/>
  <c r="G123" i="17" s="1"/>
  <c r="I123" i="17"/>
  <c r="C124" i="17" s="1"/>
  <c r="D237" i="17"/>
  <c r="B237" i="17"/>
  <c r="A238" i="17"/>
  <c r="D241" i="16"/>
  <c r="A242" i="16"/>
  <c r="B241" i="16"/>
  <c r="F123" i="16"/>
  <c r="G123" i="16" s="1"/>
  <c r="I123" i="16" s="1"/>
  <c r="C124" i="16" s="1"/>
  <c r="D238" i="17" l="1"/>
  <c r="B238" i="17"/>
  <c r="A239" i="17"/>
  <c r="E124" i="17"/>
  <c r="H124" i="17"/>
  <c r="J124" i="17" s="1"/>
  <c r="H124" i="16"/>
  <c r="J124" i="16" s="1"/>
  <c r="E124" i="16"/>
  <c r="A243" i="16"/>
  <c r="D242" i="16"/>
  <c r="B242" i="16"/>
  <c r="B239" i="17" l="1"/>
  <c r="D239" i="17"/>
  <c r="A240" i="17"/>
  <c r="F124" i="17"/>
  <c r="G124" i="17" s="1"/>
  <c r="I124" i="17"/>
  <c r="C125" i="17" s="1"/>
  <c r="F124" i="16"/>
  <c r="G124" i="16" s="1"/>
  <c r="I124" i="16" s="1"/>
  <c r="C125" i="16" s="1"/>
  <c r="A244" i="16"/>
  <c r="D243" i="16"/>
  <c r="B243" i="16"/>
  <c r="H125" i="17" l="1"/>
  <c r="J125" i="17" s="1"/>
  <c r="E125" i="17"/>
  <c r="B240" i="17"/>
  <c r="D240" i="17"/>
  <c r="A241" i="17"/>
  <c r="H125" i="16"/>
  <c r="J125" i="16" s="1"/>
  <c r="E125" i="16"/>
  <c r="D244" i="16"/>
  <c r="A245" i="16"/>
  <c r="B244" i="16"/>
  <c r="D241" i="17" l="1"/>
  <c r="B241" i="17"/>
  <c r="A242" i="17"/>
  <c r="I125" i="17"/>
  <c r="C126" i="17" s="1"/>
  <c r="F125" i="17"/>
  <c r="G125" i="17" s="1"/>
  <c r="F125" i="16"/>
  <c r="G125" i="16" s="1"/>
  <c r="I125" i="16" s="1"/>
  <c r="C126" i="16" s="1"/>
  <c r="A246" i="16"/>
  <c r="B245" i="16"/>
  <c r="D245" i="16"/>
  <c r="H126" i="17" l="1"/>
  <c r="J126" i="17" s="1"/>
  <c r="E126" i="17"/>
  <c r="D242" i="17"/>
  <c r="B242" i="17"/>
  <c r="A243" i="17"/>
  <c r="E126" i="16"/>
  <c r="H126" i="16"/>
  <c r="J126" i="16" s="1"/>
  <c r="B246" i="16"/>
  <c r="A247" i="16"/>
  <c r="D246" i="16"/>
  <c r="B243" i="17" l="1"/>
  <c r="D243" i="17"/>
  <c r="A244" i="17"/>
  <c r="I126" i="17"/>
  <c r="C127" i="17" s="1"/>
  <c r="F126" i="17"/>
  <c r="G126" i="17" s="1"/>
  <c r="A248" i="16"/>
  <c r="B247" i="16"/>
  <c r="D247" i="16"/>
  <c r="F126" i="16"/>
  <c r="G126" i="16" s="1"/>
  <c r="I126" i="16" s="1"/>
  <c r="C127" i="16" s="1"/>
  <c r="H127" i="17" l="1"/>
  <c r="J127" i="17" s="1"/>
  <c r="E127" i="17"/>
  <c r="D244" i="17"/>
  <c r="B244" i="17"/>
  <c r="A245" i="17"/>
  <c r="H127" i="16"/>
  <c r="J127" i="16" s="1"/>
  <c r="E127" i="16"/>
  <c r="A249" i="16"/>
  <c r="B248" i="16"/>
  <c r="D248" i="16"/>
  <c r="B245" i="17" l="1"/>
  <c r="D245" i="17"/>
  <c r="A246" i="17"/>
  <c r="F127" i="17"/>
  <c r="G127" i="17" s="1"/>
  <c r="I127" i="17"/>
  <c r="C128" i="17" s="1"/>
  <c r="F127" i="16"/>
  <c r="G127" i="16" s="1"/>
  <c r="I127" i="16" s="1"/>
  <c r="C128" i="16" s="1"/>
  <c r="A250" i="16"/>
  <c r="D249" i="16"/>
  <c r="B249" i="16"/>
  <c r="H128" i="17" l="1"/>
  <c r="J128" i="17" s="1"/>
  <c r="E128" i="17"/>
  <c r="D246" i="17"/>
  <c r="B246" i="17"/>
  <c r="A247" i="17"/>
  <c r="B250" i="16"/>
  <c r="A251" i="16"/>
  <c r="D250" i="16"/>
  <c r="E128" i="16"/>
  <c r="H128" i="16"/>
  <c r="J128" i="16" s="1"/>
  <c r="B247" i="17" l="1"/>
  <c r="D247" i="17"/>
  <c r="A248" i="17"/>
  <c r="I128" i="17"/>
  <c r="C129" i="17" s="1"/>
  <c r="F128" i="17"/>
  <c r="G128" i="17" s="1"/>
  <c r="A252" i="16"/>
  <c r="B251" i="16"/>
  <c r="D251" i="16"/>
  <c r="F128" i="16"/>
  <c r="G128" i="16" s="1"/>
  <c r="I128" i="16" s="1"/>
  <c r="C129" i="16" s="1"/>
  <c r="H129" i="17" l="1"/>
  <c r="J129" i="17" s="1"/>
  <c r="E129" i="17"/>
  <c r="D248" i="17"/>
  <c r="B248" i="17"/>
  <c r="A249" i="17"/>
  <c r="H129" i="16"/>
  <c r="J129" i="16" s="1"/>
  <c r="E129" i="16"/>
  <c r="D252" i="16"/>
  <c r="A253" i="16"/>
  <c r="B252" i="16"/>
  <c r="F129" i="17" l="1"/>
  <c r="G129" i="17" s="1"/>
  <c r="I129" i="17"/>
  <c r="C130" i="17" s="1"/>
  <c r="D249" i="17"/>
  <c r="B249" i="17"/>
  <c r="A250" i="17"/>
  <c r="F129" i="16"/>
  <c r="G129" i="16" s="1"/>
  <c r="I129" i="16" s="1"/>
  <c r="C130" i="16" s="1"/>
  <c r="B253" i="16"/>
  <c r="A254" i="16"/>
  <c r="D253" i="16"/>
  <c r="H130" i="17" l="1"/>
  <c r="J130" i="17" s="1"/>
  <c r="E130" i="17"/>
  <c r="D250" i="17"/>
  <c r="B250" i="17"/>
  <c r="A251" i="17"/>
  <c r="A255" i="16"/>
  <c r="D254" i="16"/>
  <c r="B254" i="16"/>
  <c r="E130" i="16"/>
  <c r="H130" i="16"/>
  <c r="J130" i="16" s="1"/>
  <c r="B251" i="17" l="1"/>
  <c r="D251" i="17"/>
  <c r="A252" i="17"/>
  <c r="I130" i="17"/>
  <c r="C131" i="17" s="1"/>
  <c r="F130" i="17"/>
  <c r="G130" i="17" s="1"/>
  <c r="A256" i="16"/>
  <c r="D255" i="16"/>
  <c r="B255" i="16"/>
  <c r="F130" i="16"/>
  <c r="G130" i="16" s="1"/>
  <c r="I130" i="16" s="1"/>
  <c r="C131" i="16" s="1"/>
  <c r="H131" i="17" l="1"/>
  <c r="J131" i="17" s="1"/>
  <c r="E131" i="17"/>
  <c r="D252" i="17"/>
  <c r="B252" i="17"/>
  <c r="A253" i="17"/>
  <c r="D256" i="16"/>
  <c r="A257" i="16"/>
  <c r="B256" i="16"/>
  <c r="H131" i="16"/>
  <c r="J131" i="16" s="1"/>
  <c r="E131" i="16"/>
  <c r="I131" i="17" l="1"/>
  <c r="C132" i="17" s="1"/>
  <c r="F131" i="17"/>
  <c r="G131" i="17" s="1"/>
  <c r="B253" i="17"/>
  <c r="D253" i="17"/>
  <c r="A254" i="17"/>
  <c r="F131" i="16"/>
  <c r="G131" i="16" s="1"/>
  <c r="I131" i="16" s="1"/>
  <c r="C132" i="16" s="1"/>
  <c r="D257" i="16"/>
  <c r="A258" i="16"/>
  <c r="B257" i="16"/>
  <c r="D254" i="17" l="1"/>
  <c r="B254" i="17"/>
  <c r="A255" i="17"/>
  <c r="H132" i="17"/>
  <c r="J132" i="17" s="1"/>
  <c r="E132" i="17"/>
  <c r="A259" i="16"/>
  <c r="D258" i="16"/>
  <c r="B258" i="16"/>
  <c r="H132" i="16"/>
  <c r="J132" i="16" s="1"/>
  <c r="E132" i="16"/>
  <c r="F132" i="17" l="1"/>
  <c r="G132" i="17" s="1"/>
  <c r="I132" i="17"/>
  <c r="C133" i="17" s="1"/>
  <c r="B255" i="17"/>
  <c r="D255" i="17"/>
  <c r="A256" i="17"/>
  <c r="A260" i="16"/>
  <c r="D259" i="16"/>
  <c r="B259" i="16"/>
  <c r="F132" i="16"/>
  <c r="G132" i="16" s="1"/>
  <c r="I132" i="16" s="1"/>
  <c r="C133" i="16" s="1"/>
  <c r="B256" i="17" l="1"/>
  <c r="D256" i="17"/>
  <c r="A257" i="17"/>
  <c r="H133" i="17"/>
  <c r="J133" i="17" s="1"/>
  <c r="E133" i="17"/>
  <c r="E133" i="16"/>
  <c r="H133" i="16"/>
  <c r="J133" i="16" s="1"/>
  <c r="A261" i="16"/>
  <c r="B260" i="16"/>
  <c r="D260" i="16"/>
  <c r="B257" i="17" l="1"/>
  <c r="D257" i="17"/>
  <c r="A258" i="17"/>
  <c r="I133" i="17"/>
  <c r="C134" i="17" s="1"/>
  <c r="F133" i="17"/>
  <c r="G133" i="17" s="1"/>
  <c r="A262" i="16"/>
  <c r="D261" i="16"/>
  <c r="B261" i="16"/>
  <c r="F133" i="16"/>
  <c r="G133" i="16" s="1"/>
  <c r="I133" i="16" s="1"/>
  <c r="C134" i="16" s="1"/>
  <c r="H134" i="17" l="1"/>
  <c r="J134" i="17" s="1"/>
  <c r="E134" i="17"/>
  <c r="D258" i="17"/>
  <c r="B258" i="17"/>
  <c r="A259" i="17"/>
  <c r="H134" i="16"/>
  <c r="J134" i="16" s="1"/>
  <c r="E134" i="16"/>
  <c r="D262" i="16"/>
  <c r="A263" i="16"/>
  <c r="B262" i="16"/>
  <c r="B259" i="17" l="1"/>
  <c r="D259" i="17"/>
  <c r="A260" i="17"/>
  <c r="I134" i="17"/>
  <c r="C135" i="17" s="1"/>
  <c r="F134" i="17"/>
  <c r="G134" i="17" s="1"/>
  <c r="D263" i="16"/>
  <c r="A264" i="16"/>
  <c r="B263" i="16"/>
  <c r="F134" i="16"/>
  <c r="G134" i="16" s="1"/>
  <c r="I134" i="16" s="1"/>
  <c r="C135" i="16" s="1"/>
  <c r="H135" i="17" l="1"/>
  <c r="J135" i="17" s="1"/>
  <c r="E135" i="17"/>
  <c r="B260" i="17"/>
  <c r="D260" i="17"/>
  <c r="A261" i="17"/>
  <c r="H135" i="16"/>
  <c r="J135" i="16" s="1"/>
  <c r="E135" i="16"/>
  <c r="A265" i="16"/>
  <c r="B264" i="16"/>
  <c r="D264" i="16"/>
  <c r="B261" i="17" l="1"/>
  <c r="D261" i="17"/>
  <c r="A262" i="17"/>
  <c r="F135" i="17"/>
  <c r="G135" i="17" s="1"/>
  <c r="I135" i="17"/>
  <c r="C136" i="17" s="1"/>
  <c r="A266" i="16"/>
  <c r="B265" i="16"/>
  <c r="D265" i="16"/>
  <c r="F135" i="16"/>
  <c r="G135" i="16" s="1"/>
  <c r="I135" i="16" s="1"/>
  <c r="C136" i="16" s="1"/>
  <c r="H136" i="17" l="1"/>
  <c r="J136" i="17" s="1"/>
  <c r="E136" i="17"/>
  <c r="D262" i="17"/>
  <c r="B262" i="17"/>
  <c r="A263" i="17"/>
  <c r="A267" i="16"/>
  <c r="D266" i="16"/>
  <c r="B266" i="16"/>
  <c r="E136" i="16"/>
  <c r="H136" i="16"/>
  <c r="J136" i="16" s="1"/>
  <c r="B263" i="17" l="1"/>
  <c r="D263" i="17"/>
  <c r="A264" i="17"/>
  <c r="I136" i="17"/>
  <c r="C137" i="17" s="1"/>
  <c r="F136" i="17"/>
  <c r="G136" i="17" s="1"/>
  <c r="A268" i="16"/>
  <c r="D267" i="16"/>
  <c r="B267" i="16"/>
  <c r="F136" i="16"/>
  <c r="G136" i="16" s="1"/>
  <c r="I136" i="16" s="1"/>
  <c r="C137" i="16" s="1"/>
  <c r="H137" i="17" l="1"/>
  <c r="J137" i="17" s="1"/>
  <c r="E137" i="17"/>
  <c r="D264" i="17"/>
  <c r="B264" i="17"/>
  <c r="A265" i="17"/>
  <c r="A269" i="16"/>
  <c r="D268" i="16"/>
  <c r="B268" i="16"/>
  <c r="H137" i="16"/>
  <c r="J137" i="16" s="1"/>
  <c r="E137" i="16"/>
  <c r="B265" i="17" l="1"/>
  <c r="D265" i="17"/>
  <c r="A266" i="17"/>
  <c r="I137" i="17"/>
  <c r="C138" i="17" s="1"/>
  <c r="F137" i="17"/>
  <c r="G137" i="17" s="1"/>
  <c r="F137" i="16"/>
  <c r="G137" i="16" s="1"/>
  <c r="I137" i="16" s="1"/>
  <c r="C138" i="16" s="1"/>
  <c r="A270" i="16"/>
  <c r="B269" i="16"/>
  <c r="D269" i="16"/>
  <c r="H138" i="17" l="1"/>
  <c r="J138" i="17" s="1"/>
  <c r="E138" i="17"/>
  <c r="D266" i="17"/>
  <c r="B266" i="17"/>
  <c r="A267" i="17"/>
  <c r="A271" i="16"/>
  <c r="B270" i="16"/>
  <c r="D270" i="16"/>
  <c r="H138" i="16"/>
  <c r="J138" i="16" s="1"/>
  <c r="E138" i="16"/>
  <c r="B267" i="17" l="1"/>
  <c r="D267" i="17"/>
  <c r="A268" i="17"/>
  <c r="F138" i="17"/>
  <c r="G138" i="17" s="1"/>
  <c r="I138" i="17"/>
  <c r="C139" i="17" s="1"/>
  <c r="F138" i="16"/>
  <c r="G138" i="16" s="1"/>
  <c r="I138" i="16" s="1"/>
  <c r="C139" i="16" s="1"/>
  <c r="A272" i="16"/>
  <c r="D271" i="16"/>
  <c r="B271" i="16"/>
  <c r="H139" i="17" l="1"/>
  <c r="J139" i="17" s="1"/>
  <c r="E139" i="17"/>
  <c r="B268" i="17"/>
  <c r="D268" i="17"/>
  <c r="A269" i="17"/>
  <c r="H139" i="16"/>
  <c r="J139" i="16" s="1"/>
  <c r="E139" i="16"/>
  <c r="A273" i="16"/>
  <c r="B272" i="16"/>
  <c r="D272" i="16"/>
  <c r="D269" i="17" l="1"/>
  <c r="B269" i="17"/>
  <c r="A270" i="17"/>
  <c r="I139" i="17"/>
  <c r="C140" i="17" s="1"/>
  <c r="F139" i="17"/>
  <c r="G139" i="17" s="1"/>
  <c r="F139" i="16"/>
  <c r="G139" i="16" s="1"/>
  <c r="I139" i="16" s="1"/>
  <c r="C140" i="16" s="1"/>
  <c r="A274" i="16"/>
  <c r="B273" i="16"/>
  <c r="D273" i="16"/>
  <c r="H140" i="17" l="1"/>
  <c r="J140" i="17" s="1"/>
  <c r="E140" i="17"/>
  <c r="D270" i="17"/>
  <c r="B270" i="17"/>
  <c r="A271" i="17"/>
  <c r="E140" i="16"/>
  <c r="H140" i="16"/>
  <c r="J140" i="16" s="1"/>
  <c r="A275" i="16"/>
  <c r="D274" i="16"/>
  <c r="B274" i="16"/>
  <c r="B271" i="17" l="1"/>
  <c r="D271" i="17"/>
  <c r="A272" i="17"/>
  <c r="I140" i="17"/>
  <c r="C141" i="17" s="1"/>
  <c r="F140" i="17"/>
  <c r="G140" i="17" s="1"/>
  <c r="A276" i="16"/>
  <c r="D275" i="16"/>
  <c r="B275" i="16"/>
  <c r="F140" i="16"/>
  <c r="G140" i="16" s="1"/>
  <c r="I140" i="16" s="1"/>
  <c r="C141" i="16" s="1"/>
  <c r="H141" i="17" l="1"/>
  <c r="J141" i="17" s="1"/>
  <c r="E141" i="17"/>
  <c r="D272" i="17"/>
  <c r="B272" i="17"/>
  <c r="A273" i="17"/>
  <c r="H141" i="16"/>
  <c r="J141" i="16" s="1"/>
  <c r="E141" i="16"/>
  <c r="A277" i="16"/>
  <c r="D276" i="16"/>
  <c r="B276" i="16"/>
  <c r="D273" i="17" l="1"/>
  <c r="B273" i="17"/>
  <c r="A274" i="17"/>
  <c r="F141" i="17"/>
  <c r="G141" i="17" s="1"/>
  <c r="I141" i="17"/>
  <c r="C142" i="17" s="1"/>
  <c r="A278" i="16"/>
  <c r="D277" i="16"/>
  <c r="B277" i="16"/>
  <c r="F141" i="16"/>
  <c r="G141" i="16" s="1"/>
  <c r="I141" i="16" s="1"/>
  <c r="C142" i="16" s="1"/>
  <c r="D274" i="17" l="1"/>
  <c r="B274" i="17"/>
  <c r="A275" i="17"/>
  <c r="H142" i="17"/>
  <c r="J142" i="17" s="1"/>
  <c r="E142" i="17"/>
  <c r="H142" i="16"/>
  <c r="J142" i="16" s="1"/>
  <c r="E142" i="16"/>
  <c r="A279" i="16"/>
  <c r="B278" i="16"/>
  <c r="D278" i="16"/>
  <c r="F142" i="17" l="1"/>
  <c r="G142" i="17" s="1"/>
  <c r="I142" i="17"/>
  <c r="C143" i="17" s="1"/>
  <c r="B275" i="17"/>
  <c r="D275" i="17"/>
  <c r="A276" i="17"/>
  <c r="F142" i="16"/>
  <c r="G142" i="16" s="1"/>
  <c r="I142" i="16" s="1"/>
  <c r="C143" i="16" s="1"/>
  <c r="A280" i="16"/>
  <c r="B279" i="16"/>
  <c r="D279" i="16"/>
  <c r="D276" i="17" l="1"/>
  <c r="B276" i="17"/>
  <c r="A277" i="17"/>
  <c r="H143" i="17"/>
  <c r="J143" i="17" s="1"/>
  <c r="E143" i="17"/>
  <c r="H143" i="16"/>
  <c r="J143" i="16" s="1"/>
  <c r="E143" i="16"/>
  <c r="A281" i="16"/>
  <c r="B280" i="16"/>
  <c r="D280" i="16"/>
  <c r="B277" i="17" l="1"/>
  <c r="D277" i="17"/>
  <c r="A278" i="17"/>
  <c r="F143" i="17"/>
  <c r="G143" i="17" s="1"/>
  <c r="I143" i="17"/>
  <c r="C144" i="17" s="1"/>
  <c r="F143" i="16"/>
  <c r="G143" i="16" s="1"/>
  <c r="I143" i="16"/>
  <c r="C144" i="16" s="1"/>
  <c r="A282" i="16"/>
  <c r="D281" i="16"/>
  <c r="B281" i="16"/>
  <c r="H144" i="17" l="1"/>
  <c r="J144" i="17" s="1"/>
  <c r="E144" i="17"/>
  <c r="D278" i="17"/>
  <c r="B278" i="17"/>
  <c r="A279" i="17"/>
  <c r="H144" i="16"/>
  <c r="J144" i="16" s="1"/>
  <c r="E144" i="16"/>
  <c r="A283" i="16"/>
  <c r="D282" i="16"/>
  <c r="B282" i="16"/>
  <c r="B279" i="17" l="1"/>
  <c r="D279" i="17"/>
  <c r="A280" i="17"/>
  <c r="I144" i="17"/>
  <c r="C145" i="17" s="1"/>
  <c r="F144" i="17"/>
  <c r="G144" i="17" s="1"/>
  <c r="F144" i="16"/>
  <c r="G144" i="16" s="1"/>
  <c r="I144" i="16"/>
  <c r="C145" i="16" s="1"/>
  <c r="A284" i="16"/>
  <c r="B283" i="16"/>
  <c r="D283" i="16"/>
  <c r="H145" i="17" l="1"/>
  <c r="J145" i="17" s="1"/>
  <c r="E145" i="17"/>
  <c r="D280" i="17"/>
  <c r="B280" i="17"/>
  <c r="A281" i="17"/>
  <c r="E145" i="16"/>
  <c r="H145" i="16"/>
  <c r="J145" i="16" s="1"/>
  <c r="A285" i="16"/>
  <c r="D284" i="16"/>
  <c r="B284" i="16"/>
  <c r="B281" i="17" l="1"/>
  <c r="D281" i="17"/>
  <c r="A282" i="17"/>
  <c r="I145" i="17"/>
  <c r="C146" i="17" s="1"/>
  <c r="F145" i="17"/>
  <c r="G145" i="17" s="1"/>
  <c r="F145" i="16"/>
  <c r="G145" i="16" s="1"/>
  <c r="I145" i="16"/>
  <c r="C146" i="16" s="1"/>
  <c r="A286" i="16"/>
  <c r="D285" i="16"/>
  <c r="B285" i="16"/>
  <c r="D282" i="17" l="1"/>
  <c r="B282" i="17"/>
  <c r="A283" i="17"/>
  <c r="H146" i="17"/>
  <c r="J146" i="17" s="1"/>
  <c r="E146" i="17"/>
  <c r="A287" i="16"/>
  <c r="B286" i="16"/>
  <c r="D286" i="16"/>
  <c r="H146" i="16"/>
  <c r="J146" i="16" s="1"/>
  <c r="E146" i="16"/>
  <c r="F146" i="17" l="1"/>
  <c r="G146" i="17" s="1"/>
  <c r="I146" i="17"/>
  <c r="C147" i="17" s="1"/>
  <c r="B283" i="17"/>
  <c r="D283" i="17"/>
  <c r="A284" i="17"/>
  <c r="F146" i="16"/>
  <c r="G146" i="16" s="1"/>
  <c r="I146" i="16" s="1"/>
  <c r="C147" i="16" s="1"/>
  <c r="A288" i="16"/>
  <c r="D287" i="16"/>
  <c r="B287" i="16"/>
  <c r="D284" i="17" l="1"/>
  <c r="B284" i="17"/>
  <c r="A285" i="17"/>
  <c r="H147" i="17"/>
  <c r="J147" i="17" s="1"/>
  <c r="E147" i="17"/>
  <c r="H147" i="16"/>
  <c r="J147" i="16" s="1"/>
  <c r="E147" i="16"/>
  <c r="A289" i="16"/>
  <c r="D288" i="16"/>
  <c r="B288" i="16"/>
  <c r="D285" i="17" l="1"/>
  <c r="B285" i="17"/>
  <c r="A286" i="17"/>
  <c r="F147" i="17"/>
  <c r="G147" i="17" s="1"/>
  <c r="I147" i="17"/>
  <c r="C148" i="17" s="1"/>
  <c r="A290" i="16"/>
  <c r="D289" i="16"/>
  <c r="B289" i="16"/>
  <c r="F147" i="16"/>
  <c r="G147" i="16" s="1"/>
  <c r="I147" i="16" s="1"/>
  <c r="C148" i="16" s="1"/>
  <c r="D286" i="17" l="1"/>
  <c r="B286" i="17"/>
  <c r="A287" i="17"/>
  <c r="H148" i="17"/>
  <c r="J148" i="17" s="1"/>
  <c r="E148" i="17"/>
  <c r="A291" i="16"/>
  <c r="B290" i="16"/>
  <c r="D290" i="16"/>
  <c r="E148" i="16"/>
  <c r="H148" i="16"/>
  <c r="J148" i="16" s="1"/>
  <c r="D287" i="17" l="1"/>
  <c r="B287" i="17"/>
  <c r="A288" i="17"/>
  <c r="I148" i="17"/>
  <c r="C149" i="17" s="1"/>
  <c r="F148" i="17"/>
  <c r="G148" i="17" s="1"/>
  <c r="F148" i="16"/>
  <c r="G148" i="16" s="1"/>
  <c r="I148" i="16" s="1"/>
  <c r="C149" i="16" s="1"/>
  <c r="A292" i="16"/>
  <c r="B291" i="16"/>
  <c r="D291" i="16"/>
  <c r="H149" i="17" l="1"/>
  <c r="J149" i="17" s="1"/>
  <c r="E149" i="17"/>
  <c r="B288" i="17"/>
  <c r="D288" i="17"/>
  <c r="A289" i="17"/>
  <c r="D292" i="16"/>
  <c r="A293" i="16"/>
  <c r="B292" i="16"/>
  <c r="E149" i="16"/>
  <c r="H149" i="16"/>
  <c r="J149" i="16" s="1"/>
  <c r="B289" i="17" l="1"/>
  <c r="D289" i="17"/>
  <c r="A290" i="17"/>
  <c r="F149" i="17"/>
  <c r="G149" i="17" s="1"/>
  <c r="I149" i="17"/>
  <c r="C150" i="17" s="1"/>
  <c r="A294" i="16"/>
  <c r="D293" i="16"/>
  <c r="B293" i="16"/>
  <c r="F149" i="16"/>
  <c r="G149" i="16" s="1"/>
  <c r="I149" i="16" s="1"/>
  <c r="C150" i="16" s="1"/>
  <c r="H150" i="17" l="1"/>
  <c r="J150" i="17" s="1"/>
  <c r="E150" i="17"/>
  <c r="D290" i="17"/>
  <c r="B290" i="17"/>
  <c r="A291" i="17"/>
  <c r="A295" i="16"/>
  <c r="B294" i="16"/>
  <c r="D294" i="16"/>
  <c r="H150" i="16"/>
  <c r="J150" i="16" s="1"/>
  <c r="E150" i="16"/>
  <c r="D291" i="17" l="1"/>
  <c r="B291" i="17"/>
  <c r="A292" i="17"/>
  <c r="I150" i="17"/>
  <c r="C151" i="17" s="1"/>
  <c r="F150" i="17"/>
  <c r="G150" i="17" s="1"/>
  <c r="F150" i="16"/>
  <c r="G150" i="16" s="1"/>
  <c r="I150" i="16" s="1"/>
  <c r="C151" i="16" s="1"/>
  <c r="A296" i="16"/>
  <c r="D295" i="16"/>
  <c r="B295" i="16"/>
  <c r="H151" i="17" l="1"/>
  <c r="J151" i="17" s="1"/>
  <c r="E151" i="17"/>
  <c r="B292" i="17"/>
  <c r="D292" i="17"/>
  <c r="A293" i="17"/>
  <c r="A297" i="16"/>
  <c r="B296" i="16"/>
  <c r="D296" i="16"/>
  <c r="H151" i="16"/>
  <c r="J151" i="16" s="1"/>
  <c r="E151" i="16"/>
  <c r="D293" i="17" l="1"/>
  <c r="B293" i="17"/>
  <c r="A294" i="17"/>
  <c r="F151" i="17"/>
  <c r="G151" i="17" s="1"/>
  <c r="I151" i="17"/>
  <c r="C152" i="17" s="1"/>
  <c r="A298" i="16"/>
  <c r="B297" i="16"/>
  <c r="D297" i="16"/>
  <c r="F151" i="16"/>
  <c r="G151" i="16" s="1"/>
  <c r="I151" i="16"/>
  <c r="C152" i="16" s="1"/>
  <c r="H152" i="17" l="1"/>
  <c r="J152" i="17" s="1"/>
  <c r="E152" i="17"/>
  <c r="B294" i="17"/>
  <c r="D294" i="17"/>
  <c r="A295" i="17"/>
  <c r="A299" i="16"/>
  <c r="B298" i="16"/>
  <c r="D298" i="16"/>
  <c r="E152" i="16"/>
  <c r="H152" i="16"/>
  <c r="J152" i="16" s="1"/>
  <c r="D295" i="17" l="1"/>
  <c r="B295" i="17"/>
  <c r="A296" i="17"/>
  <c r="I152" i="17"/>
  <c r="C153" i="17" s="1"/>
  <c r="F152" i="17"/>
  <c r="G152" i="17" s="1"/>
  <c r="A300" i="16"/>
  <c r="D299" i="16"/>
  <c r="B299" i="16"/>
  <c r="F152" i="16"/>
  <c r="G152" i="16" s="1"/>
  <c r="I152" i="16"/>
  <c r="C153" i="16" s="1"/>
  <c r="H153" i="17" l="1"/>
  <c r="J153" i="17" s="1"/>
  <c r="E153" i="17"/>
  <c r="B296" i="17"/>
  <c r="D296" i="17"/>
  <c r="A297" i="17"/>
  <c r="A301" i="16"/>
  <c r="D300" i="16"/>
  <c r="B300" i="16"/>
  <c r="H153" i="16"/>
  <c r="J153" i="16" s="1"/>
  <c r="E153" i="16"/>
  <c r="B297" i="17" l="1"/>
  <c r="D297" i="17"/>
  <c r="A298" i="17"/>
  <c r="I153" i="17"/>
  <c r="C154" i="17" s="1"/>
  <c r="F153" i="17"/>
  <c r="G153" i="17" s="1"/>
  <c r="F153" i="16"/>
  <c r="G153" i="16" s="1"/>
  <c r="I153" i="16" s="1"/>
  <c r="C154" i="16" s="1"/>
  <c r="A302" i="16"/>
  <c r="B301" i="16"/>
  <c r="D301" i="16"/>
  <c r="H154" i="17" l="1"/>
  <c r="J154" i="17" s="1"/>
  <c r="E154" i="17"/>
  <c r="B298" i="17"/>
  <c r="D298" i="17"/>
  <c r="A299" i="17"/>
  <c r="A303" i="16"/>
  <c r="D302" i="16"/>
  <c r="B302" i="16"/>
  <c r="H154" i="16"/>
  <c r="J154" i="16" s="1"/>
  <c r="E154" i="16"/>
  <c r="I154" i="17" l="1"/>
  <c r="C155" i="17" s="1"/>
  <c r="F154" i="17"/>
  <c r="G154" i="17" s="1"/>
  <c r="B299" i="17"/>
  <c r="D299" i="17"/>
  <c r="A300" i="17"/>
  <c r="F154" i="16"/>
  <c r="G154" i="16" s="1"/>
  <c r="I154" i="16"/>
  <c r="C155" i="16" s="1"/>
  <c r="A304" i="16"/>
  <c r="D303" i="16"/>
  <c r="B303" i="16"/>
  <c r="D300" i="17" l="1"/>
  <c r="B300" i="17"/>
  <c r="A301" i="17"/>
  <c r="H155" i="17"/>
  <c r="J155" i="17" s="1"/>
  <c r="E155" i="17"/>
  <c r="H155" i="16"/>
  <c r="J155" i="16" s="1"/>
  <c r="E155" i="16"/>
  <c r="A305" i="16"/>
  <c r="D304" i="16"/>
  <c r="B304" i="16"/>
  <c r="I155" i="17" l="1"/>
  <c r="C156" i="17" s="1"/>
  <c r="F155" i="17"/>
  <c r="G155" i="17" s="1"/>
  <c r="D301" i="17"/>
  <c r="B301" i="17"/>
  <c r="A302" i="17"/>
  <c r="F155" i="16"/>
  <c r="G155" i="16" s="1"/>
  <c r="I155" i="16" s="1"/>
  <c r="C156" i="16" s="1"/>
  <c r="A306" i="16"/>
  <c r="D305" i="16"/>
  <c r="B305" i="16"/>
  <c r="D302" i="17" l="1"/>
  <c r="B302" i="17"/>
  <c r="A303" i="17"/>
  <c r="H156" i="17"/>
  <c r="J156" i="17" s="1"/>
  <c r="E156" i="17"/>
  <c r="A307" i="16"/>
  <c r="B306" i="16"/>
  <c r="D306" i="16"/>
  <c r="H156" i="16"/>
  <c r="J156" i="16" s="1"/>
  <c r="E156" i="16"/>
  <c r="I156" i="17" l="1"/>
  <c r="C157" i="17" s="1"/>
  <c r="F156" i="17"/>
  <c r="G156" i="17" s="1"/>
  <c r="D303" i="17"/>
  <c r="B303" i="17"/>
  <c r="A304" i="17"/>
  <c r="F156" i="16"/>
  <c r="G156" i="16" s="1"/>
  <c r="I156" i="16"/>
  <c r="C157" i="16" s="1"/>
  <c r="A308" i="16"/>
  <c r="D307" i="16"/>
  <c r="B307" i="16"/>
  <c r="B304" i="17" l="1"/>
  <c r="D304" i="17"/>
  <c r="A305" i="17"/>
  <c r="H157" i="17"/>
  <c r="J157" i="17" s="1"/>
  <c r="E157" i="17"/>
  <c r="E157" i="16"/>
  <c r="H157" i="16"/>
  <c r="J157" i="16" s="1"/>
  <c r="B308" i="16"/>
  <c r="A309" i="16"/>
  <c r="D308" i="16"/>
  <c r="F157" i="17" l="1"/>
  <c r="G157" i="17" s="1"/>
  <c r="I157" i="17"/>
  <c r="C158" i="17" s="1"/>
  <c r="B305" i="17"/>
  <c r="D305" i="17"/>
  <c r="A306" i="17"/>
  <c r="A310" i="16"/>
  <c r="D309" i="16"/>
  <c r="B309" i="16"/>
  <c r="F157" i="16"/>
  <c r="G157" i="16" s="1"/>
  <c r="I157" i="16" s="1"/>
  <c r="C158" i="16" s="1"/>
  <c r="E158" i="17" l="1"/>
  <c r="H158" i="17"/>
  <c r="J158" i="17" s="1"/>
  <c r="B306" i="17"/>
  <c r="D306" i="17"/>
  <c r="A307" i="17"/>
  <c r="H158" i="16"/>
  <c r="J158" i="16" s="1"/>
  <c r="E158" i="16"/>
  <c r="A311" i="16"/>
  <c r="D310" i="16"/>
  <c r="B310" i="16"/>
  <c r="D307" i="17" l="1"/>
  <c r="B307" i="17"/>
  <c r="A308" i="17"/>
  <c r="F158" i="17"/>
  <c r="G158" i="17" s="1"/>
  <c r="I158" i="17"/>
  <c r="C159" i="17" s="1"/>
  <c r="F158" i="16"/>
  <c r="G158" i="16" s="1"/>
  <c r="I158" i="16" s="1"/>
  <c r="C159" i="16" s="1"/>
  <c r="A312" i="16"/>
  <c r="D311" i="16"/>
  <c r="B311" i="16"/>
  <c r="H159" i="17" l="1"/>
  <c r="J159" i="17" s="1"/>
  <c r="E159" i="17"/>
  <c r="B308" i="17"/>
  <c r="D308" i="17"/>
  <c r="A309" i="17"/>
  <c r="H159" i="16"/>
  <c r="J159" i="16" s="1"/>
  <c r="E159" i="16"/>
  <c r="A313" i="16"/>
  <c r="D312" i="16"/>
  <c r="B312" i="16"/>
  <c r="I159" i="17" l="1"/>
  <c r="C160" i="17" s="1"/>
  <c r="F159" i="17"/>
  <c r="G159" i="17" s="1"/>
  <c r="D309" i="17"/>
  <c r="B309" i="17"/>
  <c r="A310" i="17"/>
  <c r="F159" i="16"/>
  <c r="G159" i="16" s="1"/>
  <c r="I159" i="16" s="1"/>
  <c r="C160" i="16" s="1"/>
  <c r="A314" i="16"/>
  <c r="B313" i="16"/>
  <c r="D313" i="16"/>
  <c r="B310" i="17" l="1"/>
  <c r="D310" i="17"/>
  <c r="A311" i="17"/>
  <c r="H160" i="17"/>
  <c r="J160" i="17" s="1"/>
  <c r="E160" i="17"/>
  <c r="E160" i="16"/>
  <c r="H160" i="16"/>
  <c r="J160" i="16" s="1"/>
  <c r="A315" i="16"/>
  <c r="D314" i="16"/>
  <c r="B314" i="16"/>
  <c r="F160" i="17" l="1"/>
  <c r="G160" i="17" s="1"/>
  <c r="I160" i="17"/>
  <c r="C161" i="17" s="1"/>
  <c r="D311" i="17"/>
  <c r="B311" i="17"/>
  <c r="A312" i="17"/>
  <c r="A316" i="16"/>
  <c r="B315" i="16"/>
  <c r="D315" i="16"/>
  <c r="F160" i="16"/>
  <c r="G160" i="16" s="1"/>
  <c r="I160" i="16" s="1"/>
  <c r="C161" i="16" s="1"/>
  <c r="B312" i="17" l="1"/>
  <c r="D312" i="17"/>
  <c r="A313" i="17"/>
  <c r="E161" i="17"/>
  <c r="H161" i="17"/>
  <c r="J161" i="17" s="1"/>
  <c r="H161" i="16"/>
  <c r="J161" i="16" s="1"/>
  <c r="E161" i="16"/>
  <c r="A317" i="16"/>
  <c r="D316" i="16"/>
  <c r="B316" i="16"/>
  <c r="F161" i="17" l="1"/>
  <c r="G161" i="17" s="1"/>
  <c r="I161" i="17"/>
  <c r="C162" i="17" s="1"/>
  <c r="D313" i="17"/>
  <c r="B313" i="17"/>
  <c r="A314" i="17"/>
  <c r="A318" i="16"/>
  <c r="D317" i="16"/>
  <c r="B317" i="16"/>
  <c r="F161" i="16"/>
  <c r="G161" i="16" s="1"/>
  <c r="I161" i="16" s="1"/>
  <c r="C162" i="16" s="1"/>
  <c r="B314" i="17" l="1"/>
  <c r="D314" i="17"/>
  <c r="A315" i="17"/>
  <c r="H162" i="17"/>
  <c r="J162" i="17" s="1"/>
  <c r="E162" i="17"/>
  <c r="E162" i="16"/>
  <c r="H162" i="16"/>
  <c r="J162" i="16" s="1"/>
  <c r="B318" i="16"/>
  <c r="A319" i="16"/>
  <c r="D318" i="16"/>
  <c r="F162" i="17" l="1"/>
  <c r="G162" i="17" s="1"/>
  <c r="I162" i="17"/>
  <c r="C163" i="17" s="1"/>
  <c r="D315" i="17"/>
  <c r="B315" i="17"/>
  <c r="A316" i="17"/>
  <c r="B319" i="16"/>
  <c r="A320" i="16"/>
  <c r="D319" i="16"/>
  <c r="F162" i="16"/>
  <c r="G162" i="16" s="1"/>
  <c r="I162" i="16" s="1"/>
  <c r="C163" i="16" s="1"/>
  <c r="B316" i="17" l="1"/>
  <c r="D316" i="17"/>
  <c r="A317" i="17"/>
  <c r="H163" i="17"/>
  <c r="J163" i="17" s="1"/>
  <c r="E163" i="17"/>
  <c r="D320" i="16"/>
  <c r="A321" i="16"/>
  <c r="B320" i="16"/>
  <c r="H163" i="16"/>
  <c r="J163" i="16" s="1"/>
  <c r="E163" i="16"/>
  <c r="D317" i="17" l="1"/>
  <c r="B317" i="17"/>
  <c r="A318" i="17"/>
  <c r="F163" i="17"/>
  <c r="G163" i="17" s="1"/>
  <c r="I163" i="17"/>
  <c r="C164" i="17" s="1"/>
  <c r="A322" i="16"/>
  <c r="D321" i="16"/>
  <c r="B321" i="16"/>
  <c r="F163" i="16"/>
  <c r="G163" i="16" s="1"/>
  <c r="I163" i="16" s="1"/>
  <c r="C164" i="16" s="1"/>
  <c r="H164" i="17" l="1"/>
  <c r="J164" i="17" s="1"/>
  <c r="E164" i="17"/>
  <c r="B318" i="17"/>
  <c r="D318" i="17"/>
  <c r="A319" i="17"/>
  <c r="H164" i="16"/>
  <c r="J164" i="16" s="1"/>
  <c r="E164" i="16"/>
  <c r="A323" i="16"/>
  <c r="D322" i="16"/>
  <c r="B322" i="16"/>
  <c r="D319" i="17" l="1"/>
  <c r="B319" i="17"/>
  <c r="A320" i="17"/>
  <c r="I164" i="17"/>
  <c r="C165" i="17" s="1"/>
  <c r="F164" i="17"/>
  <c r="G164" i="17" s="1"/>
  <c r="A324" i="16"/>
  <c r="B323" i="16"/>
  <c r="D323" i="16"/>
  <c r="F164" i="16"/>
  <c r="G164" i="16" s="1"/>
  <c r="I164" i="16" s="1"/>
  <c r="C165" i="16" s="1"/>
  <c r="H165" i="17" l="1"/>
  <c r="J165" i="17" s="1"/>
  <c r="E165" i="17"/>
  <c r="B320" i="17"/>
  <c r="D320" i="17"/>
  <c r="A321" i="17"/>
  <c r="H165" i="16"/>
  <c r="J165" i="16" s="1"/>
  <c r="E165" i="16"/>
  <c r="A325" i="16"/>
  <c r="B324" i="16"/>
  <c r="D324" i="16"/>
  <c r="D321" i="17" l="1"/>
  <c r="B321" i="17"/>
  <c r="A322" i="17"/>
  <c r="F165" i="17"/>
  <c r="G165" i="17" s="1"/>
  <c r="I165" i="17"/>
  <c r="C166" i="17" s="1"/>
  <c r="F165" i="16"/>
  <c r="G165" i="16" s="1"/>
  <c r="I165" i="16"/>
  <c r="C166" i="16" s="1"/>
  <c r="A326" i="16"/>
  <c r="D325" i="16"/>
  <c r="B325" i="16"/>
  <c r="H166" i="17" l="1"/>
  <c r="J166" i="17" s="1"/>
  <c r="E166" i="17"/>
  <c r="B322" i="17"/>
  <c r="D322" i="17"/>
  <c r="A323" i="17"/>
  <c r="A327" i="16"/>
  <c r="B326" i="16"/>
  <c r="D326" i="16"/>
  <c r="E166" i="16"/>
  <c r="H166" i="16"/>
  <c r="J166" i="16" s="1"/>
  <c r="D323" i="17" l="1"/>
  <c r="B323" i="17"/>
  <c r="A324" i="17"/>
  <c r="F166" i="17"/>
  <c r="G166" i="17" s="1"/>
  <c r="I166" i="17"/>
  <c r="C167" i="17" s="1"/>
  <c r="A328" i="16"/>
  <c r="D327" i="16"/>
  <c r="B327" i="16"/>
  <c r="F166" i="16"/>
  <c r="G166" i="16" s="1"/>
  <c r="I166" i="16" s="1"/>
  <c r="C167" i="16" s="1"/>
  <c r="H167" i="17" l="1"/>
  <c r="J167" i="17" s="1"/>
  <c r="E167" i="17"/>
  <c r="B324" i="17"/>
  <c r="D324" i="17"/>
  <c r="A325" i="17"/>
  <c r="E167" i="16"/>
  <c r="H167" i="16"/>
  <c r="J167" i="16" s="1"/>
  <c r="A329" i="16"/>
  <c r="B328" i="16"/>
  <c r="D328" i="16"/>
  <c r="D325" i="17" l="1"/>
  <c r="B325" i="17"/>
  <c r="A326" i="17"/>
  <c r="I167" i="17"/>
  <c r="C168" i="17" s="1"/>
  <c r="F167" i="17"/>
  <c r="G167" i="17" s="1"/>
  <c r="A330" i="16"/>
  <c r="B329" i="16"/>
  <c r="D329" i="16"/>
  <c r="F167" i="16"/>
  <c r="G167" i="16" s="1"/>
  <c r="I167" i="16"/>
  <c r="C168" i="16" s="1"/>
  <c r="H168" i="17" l="1"/>
  <c r="J168" i="17" s="1"/>
  <c r="E168" i="17"/>
  <c r="B326" i="17"/>
  <c r="D326" i="17"/>
  <c r="A327" i="17"/>
  <c r="D330" i="16"/>
  <c r="A331" i="16"/>
  <c r="B330" i="16"/>
  <c r="H168" i="16"/>
  <c r="J168" i="16" s="1"/>
  <c r="E168" i="16"/>
  <c r="I168" i="17" l="1"/>
  <c r="C169" i="17" s="1"/>
  <c r="F168" i="17"/>
  <c r="G168" i="17" s="1"/>
  <c r="D327" i="17"/>
  <c r="B327" i="17"/>
  <c r="A328" i="17"/>
  <c r="B331" i="16"/>
  <c r="A332" i="16"/>
  <c r="D331" i="16"/>
  <c r="F168" i="16"/>
  <c r="G168" i="16" s="1"/>
  <c r="I168" i="16" s="1"/>
  <c r="C169" i="16" s="1"/>
  <c r="B328" i="17" l="1"/>
  <c r="D328" i="17"/>
  <c r="A329" i="17"/>
  <c r="H169" i="17"/>
  <c r="J169" i="17" s="1"/>
  <c r="E169" i="17"/>
  <c r="A333" i="16"/>
  <c r="D332" i="16"/>
  <c r="B332" i="16"/>
  <c r="H169" i="16"/>
  <c r="J169" i="16" s="1"/>
  <c r="E169" i="16"/>
  <c r="D329" i="17" l="1"/>
  <c r="B329" i="17"/>
  <c r="A330" i="17"/>
  <c r="F169" i="17"/>
  <c r="G169" i="17" s="1"/>
  <c r="I169" i="17"/>
  <c r="C170" i="17" s="1"/>
  <c r="F169" i="16"/>
  <c r="G169" i="16" s="1"/>
  <c r="I169" i="16" s="1"/>
  <c r="C170" i="16" s="1"/>
  <c r="A334" i="16"/>
  <c r="D333" i="16"/>
  <c r="B333" i="16"/>
  <c r="H170" i="17" l="1"/>
  <c r="J170" i="17" s="1"/>
  <c r="E170" i="17"/>
  <c r="B330" i="17"/>
  <c r="D330" i="17"/>
  <c r="A331" i="17"/>
  <c r="E170" i="16"/>
  <c r="H170" i="16"/>
  <c r="J170" i="16" s="1"/>
  <c r="D334" i="16"/>
  <c r="A335" i="16"/>
  <c r="B334" i="16"/>
  <c r="D331" i="17" l="1"/>
  <c r="B331" i="17"/>
  <c r="A332" i="17"/>
  <c r="I170" i="17"/>
  <c r="C171" i="17" s="1"/>
  <c r="F170" i="17"/>
  <c r="G170" i="17" s="1"/>
  <c r="F170" i="16"/>
  <c r="G170" i="16" s="1"/>
  <c r="I170" i="16" s="1"/>
  <c r="C171" i="16" s="1"/>
  <c r="B335" i="16"/>
  <c r="A336" i="16"/>
  <c r="D335" i="16"/>
  <c r="E171" i="17" l="1"/>
  <c r="H171" i="17"/>
  <c r="J171" i="17" s="1"/>
  <c r="B332" i="17"/>
  <c r="D332" i="17"/>
  <c r="A333" i="17"/>
  <c r="H171" i="16"/>
  <c r="J171" i="16" s="1"/>
  <c r="E171" i="16"/>
  <c r="A337" i="16"/>
  <c r="D336" i="16"/>
  <c r="B336" i="16"/>
  <c r="D333" i="17" l="1"/>
  <c r="B333" i="17"/>
  <c r="A334" i="17"/>
  <c r="F171" i="17"/>
  <c r="G171" i="17" s="1"/>
  <c r="I171" i="17"/>
  <c r="C172" i="17" s="1"/>
  <c r="A338" i="16"/>
  <c r="B337" i="16"/>
  <c r="D337" i="16"/>
  <c r="F171" i="16"/>
  <c r="G171" i="16" s="1"/>
  <c r="I171" i="16" s="1"/>
  <c r="C172" i="16" s="1"/>
  <c r="E172" i="17" l="1"/>
  <c r="H172" i="17"/>
  <c r="J172" i="17" s="1"/>
  <c r="B334" i="17"/>
  <c r="D334" i="17"/>
  <c r="A335" i="17"/>
  <c r="E172" i="16"/>
  <c r="H172" i="16"/>
  <c r="J172" i="16" s="1"/>
  <c r="A339" i="16"/>
  <c r="D338" i="16"/>
  <c r="B338" i="16"/>
  <c r="D335" i="17" l="1"/>
  <c r="B335" i="17"/>
  <c r="A336" i="17"/>
  <c r="I172" i="17"/>
  <c r="C173" i="17" s="1"/>
  <c r="F172" i="17"/>
  <c r="G172" i="17" s="1"/>
  <c r="A340" i="16"/>
  <c r="D339" i="16"/>
  <c r="B339" i="16"/>
  <c r="F172" i="16"/>
  <c r="G172" i="16" s="1"/>
  <c r="I172" i="16" s="1"/>
  <c r="C173" i="16" s="1"/>
  <c r="H173" i="17" l="1"/>
  <c r="J173" i="17" s="1"/>
  <c r="E173" i="17"/>
  <c r="B336" i="17"/>
  <c r="D336" i="17"/>
  <c r="A337" i="17"/>
  <c r="H173" i="16"/>
  <c r="J173" i="16" s="1"/>
  <c r="E173" i="16"/>
  <c r="A341" i="16"/>
  <c r="B340" i="16"/>
  <c r="D340" i="16"/>
  <c r="D337" i="17" l="1"/>
  <c r="B337" i="17"/>
  <c r="A338" i="17"/>
  <c r="F173" i="17"/>
  <c r="G173" i="17" s="1"/>
  <c r="I173" i="17"/>
  <c r="C174" i="17" s="1"/>
  <c r="F173" i="16"/>
  <c r="G173" i="16" s="1"/>
  <c r="I173" i="16" s="1"/>
  <c r="C174" i="16" s="1"/>
  <c r="A342" i="16"/>
  <c r="D341" i="16"/>
  <c r="B341" i="16"/>
  <c r="H174" i="17" l="1"/>
  <c r="J174" i="17" s="1"/>
  <c r="E174" i="17"/>
  <c r="B338" i="17"/>
  <c r="D338" i="17"/>
  <c r="A339" i="17"/>
  <c r="A343" i="16"/>
  <c r="D342" i="16"/>
  <c r="B342" i="16"/>
  <c r="H174" i="16"/>
  <c r="J174" i="16" s="1"/>
  <c r="E174" i="16"/>
  <c r="D339" i="17" l="1"/>
  <c r="B339" i="17"/>
  <c r="A340" i="17"/>
  <c r="I174" i="17"/>
  <c r="C175" i="17" s="1"/>
  <c r="F174" i="17"/>
  <c r="G174" i="17" s="1"/>
  <c r="A344" i="16"/>
  <c r="B343" i="16"/>
  <c r="D343" i="16"/>
  <c r="F174" i="16"/>
  <c r="G174" i="16" s="1"/>
  <c r="I174" i="16" s="1"/>
  <c r="C175" i="16" s="1"/>
  <c r="E175" i="17" l="1"/>
  <c r="H175" i="17"/>
  <c r="J175" i="17" s="1"/>
  <c r="B340" i="17"/>
  <c r="D340" i="17"/>
  <c r="A341" i="17"/>
  <c r="A345" i="16"/>
  <c r="D344" i="16"/>
  <c r="B344" i="16"/>
  <c r="E175" i="16"/>
  <c r="H175" i="16"/>
  <c r="J175" i="16" s="1"/>
  <c r="D341" i="17" l="1"/>
  <c r="B341" i="17"/>
  <c r="A342" i="17"/>
  <c r="I175" i="17"/>
  <c r="C176" i="17" s="1"/>
  <c r="F175" i="17"/>
  <c r="G175" i="17" s="1"/>
  <c r="B345" i="16"/>
  <c r="A346" i="16"/>
  <c r="D345" i="16"/>
  <c r="F175" i="16"/>
  <c r="G175" i="16" s="1"/>
  <c r="I175" i="16" s="1"/>
  <c r="C176" i="16" s="1"/>
  <c r="H176" i="17" l="1"/>
  <c r="J176" i="17" s="1"/>
  <c r="E176" i="17"/>
  <c r="B342" i="17"/>
  <c r="D342" i="17"/>
  <c r="A343" i="17"/>
  <c r="A347" i="16"/>
  <c r="D346" i="16"/>
  <c r="B346" i="16"/>
  <c r="H176" i="16"/>
  <c r="J176" i="16" s="1"/>
  <c r="E176" i="16"/>
  <c r="D343" i="17" l="1"/>
  <c r="B343" i="17"/>
  <c r="A344" i="17"/>
  <c r="F176" i="17"/>
  <c r="G176" i="17" s="1"/>
  <c r="I176" i="17"/>
  <c r="C177" i="17" s="1"/>
  <c r="F176" i="16"/>
  <c r="G176" i="16" s="1"/>
  <c r="I176" i="16" s="1"/>
  <c r="C177" i="16" s="1"/>
  <c r="B347" i="16"/>
  <c r="A348" i="16"/>
  <c r="D347" i="16"/>
  <c r="B344" i="17" l="1"/>
  <c r="D344" i="17"/>
  <c r="A345" i="17"/>
  <c r="H177" i="17"/>
  <c r="J177" i="17" s="1"/>
  <c r="E177" i="17"/>
  <c r="A349" i="16"/>
  <c r="D348" i="16"/>
  <c r="B348" i="16"/>
  <c r="H177" i="16"/>
  <c r="J177" i="16" s="1"/>
  <c r="E177" i="16"/>
  <c r="D345" i="17" l="1"/>
  <c r="B345" i="17"/>
  <c r="A346" i="17"/>
  <c r="I177" i="17"/>
  <c r="C178" i="17" s="1"/>
  <c r="F177" i="17"/>
  <c r="G177" i="17" s="1"/>
  <c r="F177" i="16"/>
  <c r="G177" i="16" s="1"/>
  <c r="I177" i="16" s="1"/>
  <c r="C178" i="16" s="1"/>
  <c r="A350" i="16"/>
  <c r="D349" i="16"/>
  <c r="B349" i="16"/>
  <c r="H178" i="17" l="1"/>
  <c r="J178" i="17" s="1"/>
  <c r="E178" i="17"/>
  <c r="B346" i="17"/>
  <c r="D346" i="17"/>
  <c r="A347" i="17"/>
  <c r="A351" i="16"/>
  <c r="B350" i="16"/>
  <c r="D350" i="16"/>
  <c r="H178" i="16"/>
  <c r="J178" i="16" s="1"/>
  <c r="E178" i="16"/>
  <c r="F178" i="17" l="1"/>
  <c r="G178" i="17" s="1"/>
  <c r="I178" i="17"/>
  <c r="C179" i="17" s="1"/>
  <c r="D347" i="17"/>
  <c r="B347" i="17"/>
  <c r="A348" i="17"/>
  <c r="B351" i="16"/>
  <c r="A352" i="16"/>
  <c r="D351" i="16"/>
  <c r="F178" i="16"/>
  <c r="G178" i="16" s="1"/>
  <c r="I178" i="16" s="1"/>
  <c r="C179" i="16" s="1"/>
  <c r="B348" i="17" l="1"/>
  <c r="D348" i="17"/>
  <c r="A349" i="17"/>
  <c r="E179" i="17"/>
  <c r="H179" i="17"/>
  <c r="J179" i="17" s="1"/>
  <c r="A353" i="16"/>
  <c r="D352" i="16"/>
  <c r="B352" i="16"/>
  <c r="H179" i="16"/>
  <c r="J179" i="16" s="1"/>
  <c r="E179" i="16"/>
  <c r="F179" i="17" l="1"/>
  <c r="G179" i="17" s="1"/>
  <c r="I179" i="17"/>
  <c r="C180" i="17" s="1"/>
  <c r="D349" i="17"/>
  <c r="B349" i="17"/>
  <c r="A350" i="17"/>
  <c r="F179" i="16"/>
  <c r="G179" i="16" s="1"/>
  <c r="I179" i="16" s="1"/>
  <c r="C180" i="16" s="1"/>
  <c r="A354" i="16"/>
  <c r="D353" i="16"/>
  <c r="B353" i="16"/>
  <c r="B350" i="17" l="1"/>
  <c r="D350" i="17"/>
  <c r="A351" i="17"/>
  <c r="H180" i="17"/>
  <c r="J180" i="17" s="1"/>
  <c r="E180" i="17"/>
  <c r="E180" i="16"/>
  <c r="H180" i="16"/>
  <c r="J180" i="16" s="1"/>
  <c r="A355" i="16"/>
  <c r="B354" i="16"/>
  <c r="D354" i="16"/>
  <c r="F180" i="17" l="1"/>
  <c r="G180" i="17" s="1"/>
  <c r="I180" i="17"/>
  <c r="C181" i="17" s="1"/>
  <c r="D351" i="17"/>
  <c r="B351" i="17"/>
  <c r="A352" i="17"/>
  <c r="A356" i="16"/>
  <c r="B355" i="16"/>
  <c r="D355" i="16"/>
  <c r="F180" i="16"/>
  <c r="G180" i="16" s="1"/>
  <c r="I180" i="16" s="1"/>
  <c r="C181" i="16" s="1"/>
  <c r="B352" i="17" l="1"/>
  <c r="D352" i="17"/>
  <c r="A353" i="17"/>
  <c r="H181" i="17"/>
  <c r="J181" i="17" s="1"/>
  <c r="E181" i="17"/>
  <c r="H181" i="16"/>
  <c r="J181" i="16" s="1"/>
  <c r="E181" i="16"/>
  <c r="A357" i="16"/>
  <c r="B356" i="16"/>
  <c r="D356" i="16"/>
  <c r="D353" i="17" l="1"/>
  <c r="B353" i="17"/>
  <c r="A354" i="17"/>
  <c r="F181" i="17"/>
  <c r="G181" i="17" s="1"/>
  <c r="I181" i="17"/>
  <c r="C182" i="17" s="1"/>
  <c r="F181" i="16"/>
  <c r="G181" i="16" s="1"/>
  <c r="I181" i="16" s="1"/>
  <c r="C182" i="16" s="1"/>
  <c r="A358" i="16"/>
  <c r="D357" i="16"/>
  <c r="B357" i="16"/>
  <c r="B354" i="17" l="1"/>
  <c r="D354" i="17"/>
  <c r="A355" i="17"/>
  <c r="H182" i="17"/>
  <c r="J182" i="17" s="1"/>
  <c r="E182" i="17"/>
  <c r="A359" i="16"/>
  <c r="D358" i="16"/>
  <c r="B358" i="16"/>
  <c r="H182" i="16"/>
  <c r="J182" i="16" s="1"/>
  <c r="E182" i="16"/>
  <c r="F182" i="17" l="1"/>
  <c r="G182" i="17" s="1"/>
  <c r="I182" i="17"/>
  <c r="C183" i="17" s="1"/>
  <c r="D355" i="17"/>
  <c r="B355" i="17"/>
  <c r="A356" i="17"/>
  <c r="B359" i="16"/>
  <c r="A360" i="16"/>
  <c r="D359" i="16"/>
  <c r="F182" i="16"/>
  <c r="G182" i="16" s="1"/>
  <c r="I182" i="16" s="1"/>
  <c r="C183" i="16" s="1"/>
  <c r="H183" i="17" l="1"/>
  <c r="J183" i="17" s="1"/>
  <c r="E183" i="17"/>
  <c r="B356" i="17"/>
  <c r="D356" i="17"/>
  <c r="A357" i="17"/>
  <c r="A361" i="16"/>
  <c r="D360" i="16"/>
  <c r="B360" i="16"/>
  <c r="E183" i="16"/>
  <c r="H183" i="16"/>
  <c r="J183" i="16" s="1"/>
  <c r="I183" i="17" l="1"/>
  <c r="C184" i="17" s="1"/>
  <c r="F183" i="17"/>
  <c r="G183" i="17" s="1"/>
  <c r="D357" i="17"/>
  <c r="B357" i="17"/>
  <c r="A358" i="17"/>
  <c r="A362" i="16"/>
  <c r="B361" i="16"/>
  <c r="D361" i="16"/>
  <c r="F183" i="16"/>
  <c r="G183" i="16" s="1"/>
  <c r="I183" i="16" s="1"/>
  <c r="C184" i="16" s="1"/>
  <c r="B358" i="17" l="1"/>
  <c r="D358" i="17"/>
  <c r="A359" i="17"/>
  <c r="H184" i="17"/>
  <c r="J184" i="17" s="1"/>
  <c r="E184" i="17"/>
  <c r="H184" i="16"/>
  <c r="J184" i="16" s="1"/>
  <c r="E184" i="16"/>
  <c r="A363" i="16"/>
  <c r="B362" i="16"/>
  <c r="D362" i="16"/>
  <c r="I184" i="17" l="1"/>
  <c r="C185" i="17" s="1"/>
  <c r="F184" i="17"/>
  <c r="G184" i="17" s="1"/>
  <c r="D359" i="17"/>
  <c r="B359" i="17"/>
  <c r="A360" i="17"/>
  <c r="A364" i="16"/>
  <c r="B363" i="16"/>
  <c r="D363" i="16"/>
  <c r="F184" i="16"/>
  <c r="G184" i="16" s="1"/>
  <c r="I184" i="16" s="1"/>
  <c r="C185" i="16" s="1"/>
  <c r="B360" i="17" l="1"/>
  <c r="D360" i="17"/>
  <c r="A361" i="17"/>
  <c r="H185" i="17"/>
  <c r="J185" i="17" s="1"/>
  <c r="E185" i="17"/>
  <c r="A365" i="16"/>
  <c r="D364" i="16"/>
  <c r="B364" i="16"/>
  <c r="H185" i="16"/>
  <c r="J185" i="16" s="1"/>
  <c r="E185" i="16"/>
  <c r="I185" i="17" l="1"/>
  <c r="C186" i="17" s="1"/>
  <c r="F185" i="17"/>
  <c r="G185" i="17" s="1"/>
  <c r="D361" i="17"/>
  <c r="B361" i="17"/>
  <c r="A362" i="17"/>
  <c r="F185" i="16"/>
  <c r="G185" i="16" s="1"/>
  <c r="I185" i="16" s="1"/>
  <c r="C186" i="16" s="1"/>
  <c r="A366" i="16"/>
  <c r="B365" i="16"/>
  <c r="D365" i="16"/>
  <c r="B362" i="17" l="1"/>
  <c r="D362" i="17"/>
  <c r="A363" i="17"/>
  <c r="H186" i="17"/>
  <c r="J186" i="17" s="1"/>
  <c r="E186" i="17"/>
  <c r="H186" i="16"/>
  <c r="J186" i="16" s="1"/>
  <c r="E186" i="16"/>
  <c r="A367" i="16"/>
  <c r="B366" i="16"/>
  <c r="D366" i="16"/>
  <c r="I186" i="17" l="1"/>
  <c r="C187" i="17" s="1"/>
  <c r="F186" i="17"/>
  <c r="G186" i="17" s="1"/>
  <c r="D363" i="17"/>
  <c r="B363" i="17"/>
  <c r="A364" i="17"/>
  <c r="A368" i="16"/>
  <c r="B367" i="16"/>
  <c r="D367" i="16"/>
  <c r="F186" i="16"/>
  <c r="G186" i="16" s="1"/>
  <c r="I186" i="16"/>
  <c r="C187" i="16" s="1"/>
  <c r="B364" i="17" l="1"/>
  <c r="D364" i="17"/>
  <c r="A365" i="17"/>
  <c r="E187" i="17"/>
  <c r="H187" i="17"/>
  <c r="J187" i="17" s="1"/>
  <c r="A369" i="16"/>
  <c r="D368" i="16"/>
  <c r="B368" i="16"/>
  <c r="H187" i="16"/>
  <c r="J187" i="16" s="1"/>
  <c r="E187" i="16"/>
  <c r="I187" i="17" l="1"/>
  <c r="C188" i="17" s="1"/>
  <c r="F187" i="17"/>
  <c r="G187" i="17" s="1"/>
  <c r="D365" i="17"/>
  <c r="B365" i="17"/>
  <c r="A366" i="17"/>
  <c r="A370" i="16"/>
  <c r="D369" i="16"/>
  <c r="B369" i="16"/>
  <c r="F187" i="16"/>
  <c r="G187" i="16" s="1"/>
  <c r="I187" i="16" s="1"/>
  <c r="C188" i="16" s="1"/>
  <c r="B366" i="17" l="1"/>
  <c r="D366" i="17"/>
  <c r="A367" i="17"/>
  <c r="H188" i="17"/>
  <c r="J188" i="17" s="1"/>
  <c r="E188" i="17"/>
  <c r="B370" i="16"/>
  <c r="A371" i="16"/>
  <c r="D370" i="16"/>
  <c r="H188" i="16"/>
  <c r="J188" i="16" s="1"/>
  <c r="E188" i="16"/>
  <c r="D367" i="17" l="1"/>
  <c r="B367" i="17"/>
  <c r="A368" i="17"/>
  <c r="F188" i="17"/>
  <c r="G188" i="17" s="1"/>
  <c r="I188" i="17"/>
  <c r="C189" i="17" s="1"/>
  <c r="A372" i="16"/>
  <c r="D371" i="16"/>
  <c r="B371" i="16"/>
  <c r="F188" i="16"/>
  <c r="G188" i="16" s="1"/>
  <c r="I188" i="16"/>
  <c r="C189" i="16" s="1"/>
  <c r="H189" i="17" l="1"/>
  <c r="J189" i="17" s="1"/>
  <c r="E189" i="17"/>
  <c r="B368" i="17"/>
  <c r="D368" i="17"/>
  <c r="A369" i="17"/>
  <c r="A373" i="16"/>
  <c r="D372" i="16"/>
  <c r="B372" i="16"/>
  <c r="E189" i="16"/>
  <c r="H189" i="16"/>
  <c r="J189" i="16" s="1"/>
  <c r="D369" i="17" l="1"/>
  <c r="B369" i="17"/>
  <c r="A370" i="17"/>
  <c r="I189" i="17"/>
  <c r="C190" i="17" s="1"/>
  <c r="F189" i="17"/>
  <c r="G189" i="17" s="1"/>
  <c r="B373" i="16"/>
  <c r="A374" i="16"/>
  <c r="D373" i="16"/>
  <c r="F189" i="16"/>
  <c r="G189" i="16" s="1"/>
  <c r="I189" i="16"/>
  <c r="C190" i="16" s="1"/>
  <c r="B370" i="17" l="1"/>
  <c r="D370" i="17"/>
  <c r="A371" i="17"/>
  <c r="E190" i="17"/>
  <c r="H190" i="17"/>
  <c r="J190" i="17" s="1"/>
  <c r="E190" i="16"/>
  <c r="H190" i="16"/>
  <c r="J190" i="16" s="1"/>
  <c r="D374" i="16"/>
  <c r="B374" i="16"/>
  <c r="I190" i="17" l="1"/>
  <c r="C191" i="17" s="1"/>
  <c r="F190" i="17"/>
  <c r="G190" i="17" s="1"/>
  <c r="D371" i="17"/>
  <c r="B371" i="17"/>
  <c r="A372" i="17"/>
  <c r="F190" i="16"/>
  <c r="G190" i="16" s="1"/>
  <c r="I190" i="16" s="1"/>
  <c r="C191" i="16" s="1"/>
  <c r="E191" i="17" l="1"/>
  <c r="H191" i="17"/>
  <c r="J191" i="17" s="1"/>
  <c r="B372" i="17"/>
  <c r="D372" i="17"/>
  <c r="A373" i="17"/>
  <c r="H191" i="16"/>
  <c r="J191" i="16" s="1"/>
  <c r="E191" i="16"/>
  <c r="D373" i="17" l="1"/>
  <c r="B373" i="17"/>
  <c r="A374" i="17"/>
  <c r="I191" i="17"/>
  <c r="C192" i="17" s="1"/>
  <c r="F191" i="17"/>
  <c r="G191" i="17" s="1"/>
  <c r="F191" i="16"/>
  <c r="G191" i="16" s="1"/>
  <c r="I191" i="16" s="1"/>
  <c r="C192" i="16" s="1"/>
  <c r="H192" i="17" l="1"/>
  <c r="J192" i="17" s="1"/>
  <c r="E192" i="17"/>
  <c r="B374" i="17"/>
  <c r="D374" i="17"/>
  <c r="H192" i="16"/>
  <c r="J192" i="16" s="1"/>
  <c r="E192" i="16"/>
  <c r="I192" i="17" l="1"/>
  <c r="C193" i="17" s="1"/>
  <c r="F192" i="17"/>
  <c r="G192" i="17" s="1"/>
  <c r="F192" i="16"/>
  <c r="G192" i="16" s="1"/>
  <c r="I192" i="16" s="1"/>
  <c r="C193" i="16" s="1"/>
  <c r="H193" i="17" l="1"/>
  <c r="J193" i="17" s="1"/>
  <c r="E193" i="17"/>
  <c r="H193" i="16"/>
  <c r="J193" i="16" s="1"/>
  <c r="E193" i="16"/>
  <c r="F193" i="17" l="1"/>
  <c r="G193" i="17" s="1"/>
  <c r="I193" i="17"/>
  <c r="C194" i="17" s="1"/>
  <c r="F193" i="16"/>
  <c r="G193" i="16" s="1"/>
  <c r="I193" i="16" s="1"/>
  <c r="C194" i="16" s="1"/>
  <c r="H194" i="17" l="1"/>
  <c r="J194" i="17" s="1"/>
  <c r="E194" i="17"/>
  <c r="H194" i="16"/>
  <c r="J194" i="16" s="1"/>
  <c r="E194" i="16"/>
  <c r="I194" i="17" l="1"/>
  <c r="C195" i="17" s="1"/>
  <c r="F194" i="17"/>
  <c r="G194" i="17" s="1"/>
  <c r="F194" i="16"/>
  <c r="G194" i="16" s="1"/>
  <c r="I194" i="16" s="1"/>
  <c r="C195" i="16" s="1"/>
  <c r="H195" i="17" l="1"/>
  <c r="J195" i="17" s="1"/>
  <c r="E195" i="17"/>
  <c r="H195" i="16"/>
  <c r="J195" i="16" s="1"/>
  <c r="E195" i="16"/>
  <c r="I195" i="17" l="1"/>
  <c r="C196" i="17" s="1"/>
  <c r="F195" i="17"/>
  <c r="G195" i="17" s="1"/>
  <c r="F195" i="16"/>
  <c r="G195" i="16" s="1"/>
  <c r="I195" i="16" s="1"/>
  <c r="C196" i="16" s="1"/>
  <c r="E196" i="17" l="1"/>
  <c r="H196" i="17"/>
  <c r="J196" i="17" s="1"/>
  <c r="H196" i="16"/>
  <c r="J196" i="16" s="1"/>
  <c r="E196" i="16"/>
  <c r="F196" i="17" l="1"/>
  <c r="G196" i="17" s="1"/>
  <c r="I196" i="17"/>
  <c r="C197" i="17" s="1"/>
  <c r="F196" i="16"/>
  <c r="G196" i="16" s="1"/>
  <c r="I196" i="16" s="1"/>
  <c r="C197" i="16" s="1"/>
  <c r="H197" i="17" l="1"/>
  <c r="J197" i="17" s="1"/>
  <c r="E197" i="17"/>
  <c r="E197" i="16"/>
  <c r="H197" i="16"/>
  <c r="J197" i="16" s="1"/>
  <c r="I197" i="17" l="1"/>
  <c r="C198" i="17" s="1"/>
  <c r="F197" i="17"/>
  <c r="G197" i="17" s="1"/>
  <c r="F197" i="16"/>
  <c r="G197" i="16" s="1"/>
  <c r="I197" i="16" s="1"/>
  <c r="C198" i="16" s="1"/>
  <c r="H198" i="17" l="1"/>
  <c r="J198" i="17" s="1"/>
  <c r="E198" i="17"/>
  <c r="E198" i="16"/>
  <c r="H198" i="16"/>
  <c r="J198" i="16" s="1"/>
  <c r="I198" i="17" l="1"/>
  <c r="C199" i="17" s="1"/>
  <c r="F198" i="17"/>
  <c r="G198" i="17" s="1"/>
  <c r="F198" i="16"/>
  <c r="G198" i="16" s="1"/>
  <c r="I198" i="16" s="1"/>
  <c r="C199" i="16" s="1"/>
  <c r="H199" i="17" l="1"/>
  <c r="J199" i="17" s="1"/>
  <c r="E199" i="17"/>
  <c r="H199" i="16"/>
  <c r="J199" i="16" s="1"/>
  <c r="E199" i="16"/>
  <c r="F199" i="17" l="1"/>
  <c r="G199" i="17" s="1"/>
  <c r="I199" i="17"/>
  <c r="C200" i="17" s="1"/>
  <c r="F199" i="16"/>
  <c r="G199" i="16" s="1"/>
  <c r="I199" i="16" s="1"/>
  <c r="C200" i="16" s="1"/>
  <c r="H200" i="17" l="1"/>
  <c r="J200" i="17" s="1"/>
  <c r="E200" i="17"/>
  <c r="E200" i="16"/>
  <c r="H200" i="16"/>
  <c r="J200" i="16" s="1"/>
  <c r="I200" i="17" l="1"/>
  <c r="C201" i="17" s="1"/>
  <c r="F200" i="17"/>
  <c r="G200" i="17" s="1"/>
  <c r="F200" i="16"/>
  <c r="G200" i="16" s="1"/>
  <c r="I200" i="16" s="1"/>
  <c r="C201" i="16" s="1"/>
  <c r="H201" i="17" l="1"/>
  <c r="J201" i="17" s="1"/>
  <c r="E201" i="17"/>
  <c r="E201" i="16"/>
  <c r="H201" i="16"/>
  <c r="J201" i="16" s="1"/>
  <c r="I201" i="17" l="1"/>
  <c r="C202" i="17" s="1"/>
  <c r="F201" i="17"/>
  <c r="G201" i="17" s="1"/>
  <c r="F201" i="16"/>
  <c r="G201" i="16" s="1"/>
  <c r="I201" i="16" s="1"/>
  <c r="C202" i="16" s="1"/>
  <c r="H202" i="17" l="1"/>
  <c r="J202" i="17" s="1"/>
  <c r="E202" i="17"/>
  <c r="H202" i="16"/>
  <c r="J202" i="16" s="1"/>
  <c r="E202" i="16"/>
  <c r="I202" i="17" l="1"/>
  <c r="C203" i="17" s="1"/>
  <c r="F202" i="17"/>
  <c r="G202" i="17" s="1"/>
  <c r="F202" i="16"/>
  <c r="G202" i="16" s="1"/>
  <c r="I202" i="16" s="1"/>
  <c r="C203" i="16" s="1"/>
  <c r="H203" i="17" l="1"/>
  <c r="J203" i="17" s="1"/>
  <c r="E203" i="17"/>
  <c r="H203" i="16"/>
  <c r="J203" i="16" s="1"/>
  <c r="E203" i="16"/>
  <c r="I203" i="17" l="1"/>
  <c r="C204" i="17" s="1"/>
  <c r="F203" i="17"/>
  <c r="G203" i="17" s="1"/>
  <c r="F203" i="16"/>
  <c r="G203" i="16" s="1"/>
  <c r="I203" i="16" s="1"/>
  <c r="C204" i="16" s="1"/>
  <c r="E204" i="17" l="1"/>
  <c r="H204" i="17"/>
  <c r="J204" i="17" s="1"/>
  <c r="H204" i="16"/>
  <c r="J204" i="16" s="1"/>
  <c r="E204" i="16"/>
  <c r="F204" i="17" l="1"/>
  <c r="G204" i="17" s="1"/>
  <c r="I204" i="17"/>
  <c r="C205" i="17" s="1"/>
  <c r="F204" i="16"/>
  <c r="G204" i="16" s="1"/>
  <c r="I204" i="16" s="1"/>
  <c r="C205" i="16" s="1"/>
  <c r="H205" i="17" l="1"/>
  <c r="J205" i="17" s="1"/>
  <c r="E205" i="17"/>
  <c r="E205" i="16"/>
  <c r="H205" i="16"/>
  <c r="J205" i="16" s="1"/>
  <c r="F205" i="17" l="1"/>
  <c r="G205" i="17" s="1"/>
  <c r="I205" i="17"/>
  <c r="C206" i="17" s="1"/>
  <c r="F205" i="16"/>
  <c r="G205" i="16" s="1"/>
  <c r="I205" i="16" s="1"/>
  <c r="C206" i="16" s="1"/>
  <c r="H206" i="17" l="1"/>
  <c r="J206" i="17" s="1"/>
  <c r="E206" i="17"/>
  <c r="H206" i="16"/>
  <c r="J206" i="16" s="1"/>
  <c r="E206" i="16"/>
  <c r="I206" i="17" l="1"/>
  <c r="C207" i="17" s="1"/>
  <c r="F206" i="17"/>
  <c r="G206" i="17" s="1"/>
  <c r="F206" i="16"/>
  <c r="G206" i="16" s="1"/>
  <c r="I206" i="16" s="1"/>
  <c r="C207" i="16" s="1"/>
  <c r="H207" i="17" l="1"/>
  <c r="J207" i="17" s="1"/>
  <c r="E207" i="17"/>
  <c r="H207" i="16"/>
  <c r="J207" i="16" s="1"/>
  <c r="E207" i="16"/>
  <c r="F207" i="17" l="1"/>
  <c r="G207" i="17" s="1"/>
  <c r="I207" i="17"/>
  <c r="C208" i="17" s="1"/>
  <c r="F207" i="16"/>
  <c r="G207" i="16" s="1"/>
  <c r="I207" i="16" s="1"/>
  <c r="C208" i="16" s="1"/>
  <c r="H208" i="17" l="1"/>
  <c r="J208" i="17" s="1"/>
  <c r="E208" i="17"/>
  <c r="H208" i="16"/>
  <c r="J208" i="16" s="1"/>
  <c r="E208" i="16"/>
  <c r="F208" i="17" l="1"/>
  <c r="G208" i="17" s="1"/>
  <c r="I208" i="17"/>
  <c r="C209" i="17" s="1"/>
  <c r="F208" i="16"/>
  <c r="G208" i="16" s="1"/>
  <c r="I208" i="16" s="1"/>
  <c r="C209" i="16" s="1"/>
  <c r="E209" i="17" l="1"/>
  <c r="H209" i="17"/>
  <c r="J209" i="17" s="1"/>
  <c r="E209" i="16"/>
  <c r="H209" i="16"/>
  <c r="J209" i="16" s="1"/>
  <c r="F209" i="17" l="1"/>
  <c r="G209" i="17" s="1"/>
  <c r="I209" i="17"/>
  <c r="C210" i="17" s="1"/>
  <c r="F209" i="16"/>
  <c r="G209" i="16" s="1"/>
  <c r="I209" i="16" s="1"/>
  <c r="C210" i="16" s="1"/>
  <c r="H210" i="17" l="1"/>
  <c r="J210" i="17" s="1"/>
  <c r="E210" i="17"/>
  <c r="H210" i="16"/>
  <c r="J210" i="16" s="1"/>
  <c r="E210" i="16"/>
  <c r="F210" i="17" l="1"/>
  <c r="G210" i="17" s="1"/>
  <c r="I210" i="17"/>
  <c r="C211" i="17" s="1"/>
  <c r="F210" i="16"/>
  <c r="G210" i="16" s="1"/>
  <c r="I210" i="16" s="1"/>
  <c r="C211" i="16" s="1"/>
  <c r="H211" i="17" l="1"/>
  <c r="J211" i="17" s="1"/>
  <c r="E211" i="17"/>
  <c r="E211" i="16"/>
  <c r="H211" i="16"/>
  <c r="J211" i="16" s="1"/>
  <c r="I211" i="17" l="1"/>
  <c r="C212" i="17" s="1"/>
  <c r="F211" i="17"/>
  <c r="G211" i="17" s="1"/>
  <c r="F211" i="16"/>
  <c r="G211" i="16" s="1"/>
  <c r="I211" i="16" s="1"/>
  <c r="C212" i="16" s="1"/>
  <c r="H212" i="17" l="1"/>
  <c r="J212" i="17" s="1"/>
  <c r="E212" i="17"/>
  <c r="H212" i="16"/>
  <c r="J212" i="16" s="1"/>
  <c r="E212" i="16"/>
  <c r="I212" i="17" l="1"/>
  <c r="C213" i="17" s="1"/>
  <c r="F212" i="17"/>
  <c r="G212" i="17" s="1"/>
  <c r="F212" i="16"/>
  <c r="G212" i="16" s="1"/>
  <c r="I212" i="16" s="1"/>
  <c r="C213" i="16" s="1"/>
  <c r="H213" i="17" l="1"/>
  <c r="J213" i="17" s="1"/>
  <c r="E213" i="17"/>
  <c r="E213" i="16"/>
  <c r="H213" i="16"/>
  <c r="J213" i="16" s="1"/>
  <c r="F213" i="17" l="1"/>
  <c r="G213" i="17" s="1"/>
  <c r="I213" i="17"/>
  <c r="C214" i="17" s="1"/>
  <c r="F213" i="16"/>
  <c r="G213" i="16" s="1"/>
  <c r="I213" i="16" s="1"/>
  <c r="C214" i="16" s="1"/>
  <c r="H214" i="17" l="1"/>
  <c r="J214" i="17" s="1"/>
  <c r="E214" i="17"/>
  <c r="H214" i="16"/>
  <c r="J214" i="16" s="1"/>
  <c r="E214" i="16"/>
  <c r="F214" i="17" l="1"/>
  <c r="G214" i="17" s="1"/>
  <c r="I214" i="17"/>
  <c r="C215" i="17" s="1"/>
  <c r="F214" i="16"/>
  <c r="G214" i="16" s="1"/>
  <c r="I214" i="16" s="1"/>
  <c r="C215" i="16" s="1"/>
  <c r="H215" i="17" l="1"/>
  <c r="J215" i="17" s="1"/>
  <c r="E215" i="17"/>
  <c r="H215" i="16"/>
  <c r="J215" i="16" s="1"/>
  <c r="E215" i="16"/>
  <c r="I215" i="17" l="1"/>
  <c r="C216" i="17" s="1"/>
  <c r="F215" i="17"/>
  <c r="G215" i="17" s="1"/>
  <c r="F215" i="16"/>
  <c r="G215" i="16" s="1"/>
  <c r="I215" i="16" s="1"/>
  <c r="C216" i="16" s="1"/>
  <c r="H216" i="17" l="1"/>
  <c r="J216" i="17" s="1"/>
  <c r="E216" i="17"/>
  <c r="H216" i="16"/>
  <c r="J216" i="16" s="1"/>
  <c r="E216" i="16"/>
  <c r="I216" i="17" l="1"/>
  <c r="C217" i="17" s="1"/>
  <c r="F216" i="17"/>
  <c r="G216" i="17" s="1"/>
  <c r="F216" i="16"/>
  <c r="G216" i="16" s="1"/>
  <c r="I216" i="16" s="1"/>
  <c r="C217" i="16" s="1"/>
  <c r="H217" i="17" l="1"/>
  <c r="J217" i="17" s="1"/>
  <c r="E217" i="17"/>
  <c r="H217" i="16"/>
  <c r="J217" i="16" s="1"/>
  <c r="E217" i="16"/>
  <c r="I217" i="17" l="1"/>
  <c r="C218" i="17" s="1"/>
  <c r="F217" i="17"/>
  <c r="G217" i="17" s="1"/>
  <c r="F217" i="16"/>
  <c r="G217" i="16" s="1"/>
  <c r="I217" i="16" s="1"/>
  <c r="C218" i="16" s="1"/>
  <c r="H218" i="17" l="1"/>
  <c r="J218" i="17" s="1"/>
  <c r="E218" i="17"/>
  <c r="H218" i="16"/>
  <c r="J218" i="16" s="1"/>
  <c r="E218" i="16"/>
  <c r="F218" i="17" l="1"/>
  <c r="G218" i="17" s="1"/>
  <c r="I218" i="17"/>
  <c r="C219" i="17" s="1"/>
  <c r="F218" i="16"/>
  <c r="G218" i="16" s="1"/>
  <c r="I218" i="16" s="1"/>
  <c r="C219" i="16" s="1"/>
  <c r="H219" i="17" l="1"/>
  <c r="J219" i="17" s="1"/>
  <c r="E219" i="17"/>
  <c r="H219" i="16"/>
  <c r="J219" i="16" s="1"/>
  <c r="E219" i="16"/>
  <c r="I219" i="17" l="1"/>
  <c r="C220" i="17" s="1"/>
  <c r="F219" i="17"/>
  <c r="G219" i="17" s="1"/>
  <c r="F219" i="16"/>
  <c r="G219" i="16" s="1"/>
  <c r="I219" i="16" s="1"/>
  <c r="C220" i="16" s="1"/>
  <c r="E220" i="17" l="1"/>
  <c r="H220" i="17"/>
  <c r="J220" i="17" s="1"/>
  <c r="H220" i="16"/>
  <c r="J220" i="16" s="1"/>
  <c r="E220" i="16"/>
  <c r="F220" i="17" l="1"/>
  <c r="G220" i="17" s="1"/>
  <c r="I220" i="17"/>
  <c r="C221" i="17" s="1"/>
  <c r="F220" i="16"/>
  <c r="G220" i="16" s="1"/>
  <c r="I220" i="16" s="1"/>
  <c r="C221" i="16" s="1"/>
  <c r="H221" i="17" l="1"/>
  <c r="J221" i="17" s="1"/>
  <c r="E221" i="17"/>
  <c r="H221" i="16"/>
  <c r="J221" i="16" s="1"/>
  <c r="E221" i="16"/>
  <c r="I221" i="17" l="1"/>
  <c r="C222" i="17" s="1"/>
  <c r="F221" i="17"/>
  <c r="G221" i="17" s="1"/>
  <c r="F221" i="16"/>
  <c r="G221" i="16" s="1"/>
  <c r="I221" i="16" s="1"/>
  <c r="C222" i="16" s="1"/>
  <c r="E222" i="17" l="1"/>
  <c r="H222" i="17"/>
  <c r="J222" i="17" s="1"/>
  <c r="H222" i="16"/>
  <c r="J222" i="16" s="1"/>
  <c r="E222" i="16"/>
  <c r="F222" i="17" l="1"/>
  <c r="G222" i="17" s="1"/>
  <c r="I222" i="17"/>
  <c r="C223" i="17" s="1"/>
  <c r="F222" i="16"/>
  <c r="G222" i="16" s="1"/>
  <c r="I222" i="16" s="1"/>
  <c r="C223" i="16" s="1"/>
  <c r="H223" i="17" l="1"/>
  <c r="J223" i="17" s="1"/>
  <c r="E223" i="17"/>
  <c r="H223" i="16"/>
  <c r="J223" i="16" s="1"/>
  <c r="E223" i="16"/>
  <c r="F223" i="17" l="1"/>
  <c r="G223" i="17" s="1"/>
  <c r="I223" i="17"/>
  <c r="C224" i="17" s="1"/>
  <c r="F223" i="16"/>
  <c r="G223" i="16" s="1"/>
  <c r="I223" i="16" s="1"/>
  <c r="C224" i="16" s="1"/>
  <c r="H224" i="17" l="1"/>
  <c r="J224" i="17" s="1"/>
  <c r="E224" i="17"/>
  <c r="H224" i="16"/>
  <c r="J224" i="16" s="1"/>
  <c r="E224" i="16"/>
  <c r="F224" i="17" l="1"/>
  <c r="G224" i="17" s="1"/>
  <c r="I224" i="17"/>
  <c r="C225" i="17" s="1"/>
  <c r="F224" i="16"/>
  <c r="G224" i="16" s="1"/>
  <c r="I224" i="16" s="1"/>
  <c r="C225" i="16" s="1"/>
  <c r="E225" i="17" l="1"/>
  <c r="H225" i="17"/>
  <c r="J225" i="17" s="1"/>
  <c r="H225" i="16"/>
  <c r="J225" i="16" s="1"/>
  <c r="E225" i="16"/>
  <c r="F225" i="17" l="1"/>
  <c r="G225" i="17" s="1"/>
  <c r="I225" i="17"/>
  <c r="C226" i="17" s="1"/>
  <c r="F225" i="16"/>
  <c r="G225" i="16" s="1"/>
  <c r="I225" i="16" s="1"/>
  <c r="C226" i="16" s="1"/>
  <c r="H226" i="17" l="1"/>
  <c r="J226" i="17" s="1"/>
  <c r="E226" i="17"/>
  <c r="H226" i="16"/>
  <c r="J226" i="16" s="1"/>
  <c r="E226" i="16"/>
  <c r="I226" i="17" l="1"/>
  <c r="C227" i="17" s="1"/>
  <c r="F226" i="17"/>
  <c r="G226" i="17" s="1"/>
  <c r="F226" i="16"/>
  <c r="G226" i="16" s="1"/>
  <c r="I226" i="16" s="1"/>
  <c r="C227" i="16" s="1"/>
  <c r="H227" i="17" l="1"/>
  <c r="J227" i="17" s="1"/>
  <c r="E227" i="17"/>
  <c r="H227" i="16"/>
  <c r="J227" i="16" s="1"/>
  <c r="E227" i="16"/>
  <c r="F227" i="17" l="1"/>
  <c r="G227" i="17" s="1"/>
  <c r="I227" i="17"/>
  <c r="C228" i="17" s="1"/>
  <c r="F227" i="16"/>
  <c r="G227" i="16" s="1"/>
  <c r="I227" i="16" s="1"/>
  <c r="C228" i="16" s="1"/>
  <c r="H228" i="17" l="1"/>
  <c r="J228" i="17" s="1"/>
  <c r="E228" i="17"/>
  <c r="H228" i="16"/>
  <c r="J228" i="16" s="1"/>
  <c r="E228" i="16"/>
  <c r="I228" i="17" l="1"/>
  <c r="C229" i="17" s="1"/>
  <c r="F228" i="17"/>
  <c r="G228" i="17" s="1"/>
  <c r="F228" i="16"/>
  <c r="G228" i="16" s="1"/>
  <c r="I228" i="16" s="1"/>
  <c r="C229" i="16" s="1"/>
  <c r="H229" i="17" l="1"/>
  <c r="J229" i="17" s="1"/>
  <c r="E229" i="17"/>
  <c r="H229" i="16"/>
  <c r="J229" i="16" s="1"/>
  <c r="E229" i="16"/>
  <c r="I229" i="17" l="1"/>
  <c r="C230" i="17" s="1"/>
  <c r="F229" i="17"/>
  <c r="G229" i="17" s="1"/>
  <c r="F229" i="16"/>
  <c r="G229" i="16" s="1"/>
  <c r="I229" i="16" s="1"/>
  <c r="C230" i="16" s="1"/>
  <c r="H230" i="17" l="1"/>
  <c r="J230" i="17" s="1"/>
  <c r="E230" i="17"/>
  <c r="E230" i="16"/>
  <c r="H230" i="16"/>
  <c r="J230" i="16" s="1"/>
  <c r="F230" i="17" l="1"/>
  <c r="G230" i="17" s="1"/>
  <c r="I230" i="17"/>
  <c r="C231" i="17" s="1"/>
  <c r="F230" i="16"/>
  <c r="G230" i="16" s="1"/>
  <c r="I230" i="16" s="1"/>
  <c r="C231" i="16" s="1"/>
  <c r="H231" i="17" l="1"/>
  <c r="J231" i="17" s="1"/>
  <c r="E231" i="17"/>
  <c r="E231" i="16"/>
  <c r="H231" i="16"/>
  <c r="J231" i="16" s="1"/>
  <c r="I231" i="17" l="1"/>
  <c r="C232" i="17" s="1"/>
  <c r="F231" i="17"/>
  <c r="G231" i="17" s="1"/>
  <c r="F231" i="16"/>
  <c r="G231" i="16" s="1"/>
  <c r="I231" i="16" s="1"/>
  <c r="C232" i="16" s="1"/>
  <c r="H232" i="17" l="1"/>
  <c r="J232" i="17" s="1"/>
  <c r="E232" i="17"/>
  <c r="H232" i="16"/>
  <c r="J232" i="16" s="1"/>
  <c r="E232" i="16"/>
  <c r="I232" i="17" l="1"/>
  <c r="C233" i="17" s="1"/>
  <c r="F232" i="17"/>
  <c r="G232" i="17" s="1"/>
  <c r="F232" i="16"/>
  <c r="G232" i="16" s="1"/>
  <c r="I232" i="16" s="1"/>
  <c r="C233" i="16" s="1"/>
  <c r="H233" i="17" l="1"/>
  <c r="J233" i="17" s="1"/>
  <c r="E233" i="17"/>
  <c r="E233" i="16"/>
  <c r="H233" i="16"/>
  <c r="J233" i="16" s="1"/>
  <c r="I233" i="17" l="1"/>
  <c r="C234" i="17" s="1"/>
  <c r="F233" i="17"/>
  <c r="G233" i="17" s="1"/>
  <c r="F233" i="16"/>
  <c r="G233" i="16" s="1"/>
  <c r="I233" i="16" s="1"/>
  <c r="C234" i="16" s="1"/>
  <c r="H234" i="17" l="1"/>
  <c r="J234" i="17" s="1"/>
  <c r="E234" i="17"/>
  <c r="H234" i="16"/>
  <c r="J234" i="16" s="1"/>
  <c r="E234" i="16"/>
  <c r="I234" i="17" l="1"/>
  <c r="C235" i="17" s="1"/>
  <c r="F234" i="17"/>
  <c r="G234" i="17" s="1"/>
  <c r="F234" i="16"/>
  <c r="G234" i="16" s="1"/>
  <c r="I234" i="16" s="1"/>
  <c r="C235" i="16" s="1"/>
  <c r="H235" i="17" l="1"/>
  <c r="J235" i="17" s="1"/>
  <c r="E235" i="17"/>
  <c r="H235" i="16"/>
  <c r="J235" i="16" s="1"/>
  <c r="E235" i="16"/>
  <c r="I235" i="17" l="1"/>
  <c r="C236" i="17" s="1"/>
  <c r="F235" i="17"/>
  <c r="G235" i="17" s="1"/>
  <c r="F235" i="16"/>
  <c r="G235" i="16" s="1"/>
  <c r="I235" i="16" s="1"/>
  <c r="C236" i="16" s="1"/>
  <c r="H236" i="17" l="1"/>
  <c r="J236" i="17" s="1"/>
  <c r="E236" i="17"/>
  <c r="H236" i="16"/>
  <c r="J236" i="16" s="1"/>
  <c r="E236" i="16"/>
  <c r="I236" i="17" l="1"/>
  <c r="C237" i="17" s="1"/>
  <c r="F236" i="17"/>
  <c r="G236" i="17" s="1"/>
  <c r="F236" i="16"/>
  <c r="G236" i="16" s="1"/>
  <c r="I236" i="16" s="1"/>
  <c r="C237" i="16" s="1"/>
  <c r="H237" i="17" l="1"/>
  <c r="J237" i="17" s="1"/>
  <c r="E237" i="17"/>
  <c r="H237" i="16"/>
  <c r="J237" i="16" s="1"/>
  <c r="E237" i="16"/>
  <c r="F237" i="17" l="1"/>
  <c r="G237" i="17" s="1"/>
  <c r="I237" i="17"/>
  <c r="C238" i="17" s="1"/>
  <c r="F237" i="16"/>
  <c r="G237" i="16" s="1"/>
  <c r="I237" i="16" s="1"/>
  <c r="C238" i="16" s="1"/>
  <c r="H238" i="17" l="1"/>
  <c r="J238" i="17" s="1"/>
  <c r="E238" i="17"/>
  <c r="H238" i="16"/>
  <c r="J238" i="16" s="1"/>
  <c r="E238" i="16"/>
  <c r="I238" i="17" l="1"/>
  <c r="C239" i="17" s="1"/>
  <c r="F238" i="17"/>
  <c r="G238" i="17" s="1"/>
  <c r="F238" i="16"/>
  <c r="G238" i="16" s="1"/>
  <c r="I238" i="16" s="1"/>
  <c r="C239" i="16" s="1"/>
  <c r="H239" i="17" l="1"/>
  <c r="J239" i="17" s="1"/>
  <c r="E239" i="17"/>
  <c r="H239" i="16"/>
  <c r="J239" i="16" s="1"/>
  <c r="E239" i="16"/>
  <c r="I239" i="17" l="1"/>
  <c r="C240" i="17" s="1"/>
  <c r="F239" i="17"/>
  <c r="G239" i="17" s="1"/>
  <c r="F239" i="16"/>
  <c r="G239" i="16" s="1"/>
  <c r="I239" i="16" s="1"/>
  <c r="C240" i="16" s="1"/>
  <c r="H240" i="17" l="1"/>
  <c r="J240" i="17" s="1"/>
  <c r="E240" i="17"/>
  <c r="H240" i="16"/>
  <c r="J240" i="16" s="1"/>
  <c r="E240" i="16"/>
  <c r="I240" i="17" l="1"/>
  <c r="C241" i="17" s="1"/>
  <c r="F240" i="17"/>
  <c r="G240" i="17" s="1"/>
  <c r="F240" i="16"/>
  <c r="G240" i="16" s="1"/>
  <c r="I240" i="16" s="1"/>
  <c r="C241" i="16" s="1"/>
  <c r="H241" i="17" l="1"/>
  <c r="J241" i="17" s="1"/>
  <c r="E241" i="17"/>
  <c r="E241" i="16"/>
  <c r="H241" i="16"/>
  <c r="J241" i="16" s="1"/>
  <c r="F241" i="17" l="1"/>
  <c r="G241" i="17" s="1"/>
  <c r="I241" i="17"/>
  <c r="C242" i="17" s="1"/>
  <c r="F241" i="16"/>
  <c r="G241" i="16" s="1"/>
  <c r="I241" i="16" s="1"/>
  <c r="C242" i="16" s="1"/>
  <c r="H242" i="17" l="1"/>
  <c r="J242" i="17" s="1"/>
  <c r="E242" i="17"/>
  <c r="H242" i="16"/>
  <c r="J242" i="16" s="1"/>
  <c r="E242" i="16"/>
  <c r="F242" i="17" l="1"/>
  <c r="G242" i="17" s="1"/>
  <c r="I242" i="17"/>
  <c r="C243" i="17" s="1"/>
  <c r="F242" i="16"/>
  <c r="G242" i="16" s="1"/>
  <c r="I242" i="16" s="1"/>
  <c r="C243" i="16" s="1"/>
  <c r="H243" i="17" l="1"/>
  <c r="J243" i="17" s="1"/>
  <c r="E243" i="17"/>
  <c r="E243" i="16"/>
  <c r="H243" i="16"/>
  <c r="J243" i="16" s="1"/>
  <c r="I243" i="17" l="1"/>
  <c r="C244" i="17" s="1"/>
  <c r="F243" i="17"/>
  <c r="G243" i="17" s="1"/>
  <c r="F243" i="16"/>
  <c r="G243" i="16" s="1"/>
  <c r="I243" i="16"/>
  <c r="C244" i="16" s="1"/>
  <c r="H244" i="17" l="1"/>
  <c r="J244" i="17" s="1"/>
  <c r="E244" i="17"/>
  <c r="H244" i="16"/>
  <c r="J244" i="16" s="1"/>
  <c r="E244" i="16"/>
  <c r="F244" i="17" l="1"/>
  <c r="G244" i="17" s="1"/>
  <c r="I244" i="17"/>
  <c r="C245" i="17" s="1"/>
  <c r="F244" i="16"/>
  <c r="G244" i="16" s="1"/>
  <c r="I244" i="16" s="1"/>
  <c r="C245" i="16" s="1"/>
  <c r="H245" i="17" l="1"/>
  <c r="J245" i="17" s="1"/>
  <c r="E245" i="17"/>
  <c r="E245" i="16"/>
  <c r="H245" i="16"/>
  <c r="J245" i="16" s="1"/>
  <c r="I245" i="17" l="1"/>
  <c r="C246" i="17" s="1"/>
  <c r="F245" i="17"/>
  <c r="G245" i="17" s="1"/>
  <c r="F245" i="16"/>
  <c r="G245" i="16" s="1"/>
  <c r="I245" i="16" s="1"/>
  <c r="C246" i="16" s="1"/>
  <c r="H246" i="17" l="1"/>
  <c r="J246" i="17" s="1"/>
  <c r="E246" i="17"/>
  <c r="H246" i="16"/>
  <c r="J246" i="16" s="1"/>
  <c r="E246" i="16"/>
  <c r="F246" i="17" l="1"/>
  <c r="G246" i="17" s="1"/>
  <c r="I246" i="17"/>
  <c r="C247" i="17" s="1"/>
  <c r="F246" i="16"/>
  <c r="G246" i="16" s="1"/>
  <c r="I246" i="16" s="1"/>
  <c r="C247" i="16" s="1"/>
  <c r="H247" i="17" l="1"/>
  <c r="J247" i="17" s="1"/>
  <c r="E247" i="17"/>
  <c r="E247" i="16"/>
  <c r="H247" i="16"/>
  <c r="J247" i="16" s="1"/>
  <c r="I247" i="17" l="1"/>
  <c r="C248" i="17" s="1"/>
  <c r="F247" i="17"/>
  <c r="G247" i="17" s="1"/>
  <c r="F247" i="16"/>
  <c r="G247" i="16" s="1"/>
  <c r="I247" i="16"/>
  <c r="C248" i="16" s="1"/>
  <c r="H248" i="17" l="1"/>
  <c r="J248" i="17" s="1"/>
  <c r="E248" i="17"/>
  <c r="E248" i="16"/>
  <c r="H248" i="16"/>
  <c r="J248" i="16" s="1"/>
  <c r="I248" i="17" l="1"/>
  <c r="C249" i="17" s="1"/>
  <c r="F248" i="17"/>
  <c r="G248" i="17" s="1"/>
  <c r="F248" i="16"/>
  <c r="G248" i="16" s="1"/>
  <c r="I248" i="16"/>
  <c r="C249" i="16" s="1"/>
  <c r="H249" i="17" l="1"/>
  <c r="J249" i="17" s="1"/>
  <c r="E249" i="17"/>
  <c r="H249" i="16"/>
  <c r="J249" i="16" s="1"/>
  <c r="E249" i="16"/>
  <c r="I249" i="17" l="1"/>
  <c r="C250" i="17" s="1"/>
  <c r="F249" i="17"/>
  <c r="G249" i="17" s="1"/>
  <c r="F249" i="16"/>
  <c r="G249" i="16" s="1"/>
  <c r="I249" i="16" s="1"/>
  <c r="C250" i="16" s="1"/>
  <c r="H250" i="17" l="1"/>
  <c r="J250" i="17" s="1"/>
  <c r="E250" i="17"/>
  <c r="E250" i="16"/>
  <c r="H250" i="16"/>
  <c r="J250" i="16" s="1"/>
  <c r="I250" i="17" l="1"/>
  <c r="C251" i="17" s="1"/>
  <c r="F250" i="17"/>
  <c r="G250" i="17" s="1"/>
  <c r="F250" i="16"/>
  <c r="G250" i="16" s="1"/>
  <c r="I250" i="16"/>
  <c r="C251" i="16" s="1"/>
  <c r="H251" i="17" l="1"/>
  <c r="J251" i="17" s="1"/>
  <c r="E251" i="17"/>
  <c r="E251" i="16"/>
  <c r="H251" i="16"/>
  <c r="J251" i="16" s="1"/>
  <c r="I251" i="17" l="1"/>
  <c r="C252" i="17" s="1"/>
  <c r="F251" i="17"/>
  <c r="G251" i="17" s="1"/>
  <c r="F251" i="16"/>
  <c r="G251" i="16" s="1"/>
  <c r="I251" i="16"/>
  <c r="C252" i="16" s="1"/>
  <c r="H252" i="17" l="1"/>
  <c r="J252" i="17" s="1"/>
  <c r="E252" i="17"/>
  <c r="E252" i="16"/>
  <c r="H252" i="16"/>
  <c r="J252" i="16" s="1"/>
  <c r="F252" i="17" l="1"/>
  <c r="G252" i="17" s="1"/>
  <c r="I252" i="17"/>
  <c r="C253" i="17" s="1"/>
  <c r="F252" i="16"/>
  <c r="G252" i="16" s="1"/>
  <c r="I252" i="16" s="1"/>
  <c r="C253" i="16" s="1"/>
  <c r="H253" i="17" l="1"/>
  <c r="J253" i="17" s="1"/>
  <c r="E253" i="17"/>
  <c r="E253" i="16"/>
  <c r="H253" i="16"/>
  <c r="J253" i="16" s="1"/>
  <c r="F253" i="17" l="1"/>
  <c r="G253" i="17" s="1"/>
  <c r="I253" i="17"/>
  <c r="C254" i="17" s="1"/>
  <c r="F253" i="16"/>
  <c r="G253" i="16" s="1"/>
  <c r="I253" i="16" s="1"/>
  <c r="C254" i="16" s="1"/>
  <c r="E254" i="17" l="1"/>
  <c r="H254" i="17"/>
  <c r="J254" i="17" s="1"/>
  <c r="E254" i="16"/>
  <c r="H254" i="16"/>
  <c r="J254" i="16" s="1"/>
  <c r="F254" i="17" l="1"/>
  <c r="G254" i="17" s="1"/>
  <c r="I254" i="17"/>
  <c r="C255" i="17" s="1"/>
  <c r="F254" i="16"/>
  <c r="G254" i="16" s="1"/>
  <c r="I254" i="16"/>
  <c r="C255" i="16" s="1"/>
  <c r="H255" i="17" l="1"/>
  <c r="J255" i="17" s="1"/>
  <c r="E255" i="17"/>
  <c r="H255" i="16"/>
  <c r="J255" i="16" s="1"/>
  <c r="E255" i="16"/>
  <c r="I255" i="17" l="1"/>
  <c r="C256" i="17" s="1"/>
  <c r="F255" i="17"/>
  <c r="G255" i="17" s="1"/>
  <c r="I255" i="16"/>
  <c r="C256" i="16" s="1"/>
  <c r="F255" i="16"/>
  <c r="G255" i="16" s="1"/>
  <c r="H256" i="17" l="1"/>
  <c r="J256" i="17" s="1"/>
  <c r="E256" i="17"/>
  <c r="H256" i="16"/>
  <c r="J256" i="16" s="1"/>
  <c r="E256" i="16"/>
  <c r="F256" i="17" l="1"/>
  <c r="G256" i="17" s="1"/>
  <c r="I256" i="17"/>
  <c r="C257" i="17" s="1"/>
  <c r="F256" i="16"/>
  <c r="G256" i="16" s="1"/>
  <c r="I256" i="16"/>
  <c r="C257" i="16" s="1"/>
  <c r="H257" i="17" l="1"/>
  <c r="J257" i="17" s="1"/>
  <c r="E257" i="17"/>
  <c r="E257" i="16"/>
  <c r="H257" i="16"/>
  <c r="J257" i="16" s="1"/>
  <c r="F257" i="17" l="1"/>
  <c r="G257" i="17" s="1"/>
  <c r="I257" i="17"/>
  <c r="C258" i="17" s="1"/>
  <c r="F257" i="16"/>
  <c r="G257" i="16" s="1"/>
  <c r="I257" i="16"/>
  <c r="C258" i="16" s="1"/>
  <c r="E258" i="17" l="1"/>
  <c r="H258" i="17"/>
  <c r="J258" i="17" s="1"/>
  <c r="H258" i="16"/>
  <c r="J258" i="16" s="1"/>
  <c r="E258" i="16"/>
  <c r="F258" i="17" l="1"/>
  <c r="G258" i="17" s="1"/>
  <c r="I258" i="17"/>
  <c r="C259" i="17" s="1"/>
  <c r="F258" i="16"/>
  <c r="G258" i="16" s="1"/>
  <c r="I258" i="16"/>
  <c r="C259" i="16" s="1"/>
  <c r="H259" i="17" l="1"/>
  <c r="J259" i="17" s="1"/>
  <c r="E259" i="17"/>
  <c r="E259" i="16"/>
  <c r="H259" i="16"/>
  <c r="J259" i="16" s="1"/>
  <c r="F259" i="17" l="1"/>
  <c r="G259" i="17" s="1"/>
  <c r="I259" i="17"/>
  <c r="C260" i="17" s="1"/>
  <c r="I259" i="16"/>
  <c r="C260" i="16" s="1"/>
  <c r="F259" i="16"/>
  <c r="G259" i="16" s="1"/>
  <c r="E260" i="17" l="1"/>
  <c r="H260" i="17"/>
  <c r="J260" i="17" s="1"/>
  <c r="E260" i="16"/>
  <c r="H260" i="16"/>
  <c r="J260" i="16" s="1"/>
  <c r="I260" i="17" l="1"/>
  <c r="C261" i="17" s="1"/>
  <c r="F260" i="17"/>
  <c r="G260" i="17" s="1"/>
  <c r="F260" i="16"/>
  <c r="G260" i="16" s="1"/>
  <c r="I260" i="16"/>
  <c r="C261" i="16" s="1"/>
  <c r="H261" i="17" l="1"/>
  <c r="J261" i="17" s="1"/>
  <c r="E261" i="17"/>
  <c r="E261" i="16"/>
  <c r="H261" i="16"/>
  <c r="J261" i="16" s="1"/>
  <c r="F261" i="17" l="1"/>
  <c r="G261" i="17" s="1"/>
  <c r="I261" i="17"/>
  <c r="C262" i="17" s="1"/>
  <c r="I261" i="16"/>
  <c r="C262" i="16" s="1"/>
  <c r="F261" i="16"/>
  <c r="G261" i="16" s="1"/>
  <c r="H262" i="17" l="1"/>
  <c r="J262" i="17" s="1"/>
  <c r="E262" i="17"/>
  <c r="E262" i="16"/>
  <c r="H262" i="16"/>
  <c r="J262" i="16" s="1"/>
  <c r="I262" i="17" l="1"/>
  <c r="C263" i="17" s="1"/>
  <c r="F262" i="17"/>
  <c r="G262" i="17" s="1"/>
  <c r="I262" i="16"/>
  <c r="C263" i="16" s="1"/>
  <c r="F262" i="16"/>
  <c r="G262" i="16" s="1"/>
  <c r="E263" i="17" l="1"/>
  <c r="H263" i="17"/>
  <c r="J263" i="17" s="1"/>
  <c r="E263" i="16"/>
  <c r="H263" i="16"/>
  <c r="J263" i="16" s="1"/>
  <c r="I263" i="17" l="1"/>
  <c r="C264" i="17" s="1"/>
  <c r="F263" i="17"/>
  <c r="G263" i="17" s="1"/>
  <c r="I263" i="16"/>
  <c r="C264" i="16" s="1"/>
  <c r="F263" i="16"/>
  <c r="G263" i="16" s="1"/>
  <c r="H264" i="17" l="1"/>
  <c r="J264" i="17" s="1"/>
  <c r="E264" i="17"/>
  <c r="H264" i="16"/>
  <c r="J264" i="16" s="1"/>
  <c r="E264" i="16"/>
  <c r="I264" i="17" l="1"/>
  <c r="C265" i="17" s="1"/>
  <c r="F264" i="17"/>
  <c r="G264" i="17" s="1"/>
  <c r="I264" i="16"/>
  <c r="C265" i="16" s="1"/>
  <c r="F264" i="16"/>
  <c r="G264" i="16" s="1"/>
  <c r="E265" i="17" l="1"/>
  <c r="H265" i="17"/>
  <c r="J265" i="17" s="1"/>
  <c r="H265" i="16"/>
  <c r="J265" i="16" s="1"/>
  <c r="E265" i="16"/>
  <c r="I265" i="17" l="1"/>
  <c r="C266" i="17" s="1"/>
  <c r="F265" i="17"/>
  <c r="G265" i="17" s="1"/>
  <c r="F265" i="16"/>
  <c r="G265" i="16" s="1"/>
  <c r="I265" i="16"/>
  <c r="C266" i="16" s="1"/>
  <c r="H266" i="17" l="1"/>
  <c r="J266" i="17" s="1"/>
  <c r="E266" i="17"/>
  <c r="H266" i="16"/>
  <c r="J266" i="16" s="1"/>
  <c r="E266" i="16"/>
  <c r="I266" i="17" l="1"/>
  <c r="C267" i="17" s="1"/>
  <c r="F266" i="17"/>
  <c r="G266" i="17" s="1"/>
  <c r="I266" i="16"/>
  <c r="C267" i="16" s="1"/>
  <c r="F266" i="16"/>
  <c r="G266" i="16" s="1"/>
  <c r="H267" i="17" l="1"/>
  <c r="J267" i="17" s="1"/>
  <c r="E267" i="17"/>
  <c r="E267" i="16"/>
  <c r="H267" i="16"/>
  <c r="J267" i="16" s="1"/>
  <c r="F267" i="17" l="1"/>
  <c r="G267" i="17" s="1"/>
  <c r="I267" i="17"/>
  <c r="C268" i="17" s="1"/>
  <c r="F267" i="16"/>
  <c r="G267" i="16" s="1"/>
  <c r="I267" i="16"/>
  <c r="C268" i="16" s="1"/>
  <c r="E268" i="17" l="1"/>
  <c r="H268" i="17"/>
  <c r="J268" i="17" s="1"/>
  <c r="E268" i="16"/>
  <c r="H268" i="16"/>
  <c r="J268" i="16" s="1"/>
  <c r="F268" i="17" l="1"/>
  <c r="G268" i="17" s="1"/>
  <c r="I268" i="17"/>
  <c r="C269" i="17" s="1"/>
  <c r="I268" i="16"/>
  <c r="C269" i="16" s="1"/>
  <c r="F268" i="16"/>
  <c r="G268" i="16" s="1"/>
  <c r="E269" i="17" l="1"/>
  <c r="H269" i="17"/>
  <c r="J269" i="17" s="1"/>
  <c r="H269" i="16"/>
  <c r="J269" i="16" s="1"/>
  <c r="E269" i="16"/>
  <c r="I269" i="17" l="1"/>
  <c r="C270" i="17" s="1"/>
  <c r="F269" i="17"/>
  <c r="G269" i="17" s="1"/>
  <c r="F269" i="16"/>
  <c r="G269" i="16" s="1"/>
  <c r="I269" i="16"/>
  <c r="C270" i="16" s="1"/>
  <c r="E270" i="17" l="1"/>
  <c r="H270" i="17"/>
  <c r="J270" i="17" s="1"/>
  <c r="H270" i="16"/>
  <c r="J270" i="16" s="1"/>
  <c r="E270" i="16"/>
  <c r="I270" i="17" l="1"/>
  <c r="C271" i="17" s="1"/>
  <c r="F270" i="17"/>
  <c r="G270" i="17" s="1"/>
  <c r="F270" i="16"/>
  <c r="G270" i="16" s="1"/>
  <c r="I270" i="16"/>
  <c r="C271" i="16" s="1"/>
  <c r="E271" i="17" l="1"/>
  <c r="H271" i="17"/>
  <c r="J271" i="17" s="1"/>
  <c r="H271" i="16"/>
  <c r="J271" i="16" s="1"/>
  <c r="E271" i="16"/>
  <c r="I271" i="17" l="1"/>
  <c r="C272" i="17" s="1"/>
  <c r="F271" i="17"/>
  <c r="G271" i="17" s="1"/>
  <c r="F271" i="16"/>
  <c r="G271" i="16" s="1"/>
  <c r="I271" i="16"/>
  <c r="C272" i="16" s="1"/>
  <c r="H272" i="17" l="1"/>
  <c r="J272" i="17" s="1"/>
  <c r="E272" i="17"/>
  <c r="H272" i="16"/>
  <c r="J272" i="16" s="1"/>
  <c r="E272" i="16"/>
  <c r="F272" i="17" l="1"/>
  <c r="G272" i="17" s="1"/>
  <c r="I272" i="17"/>
  <c r="C273" i="17" s="1"/>
  <c r="F272" i="16"/>
  <c r="G272" i="16" s="1"/>
  <c r="I272" i="16"/>
  <c r="C273" i="16" s="1"/>
  <c r="E273" i="17" l="1"/>
  <c r="H273" i="17"/>
  <c r="J273" i="17" s="1"/>
  <c r="H273" i="16"/>
  <c r="J273" i="16" s="1"/>
  <c r="E273" i="16"/>
  <c r="F273" i="17" l="1"/>
  <c r="G273" i="17" s="1"/>
  <c r="I273" i="17"/>
  <c r="C274" i="17" s="1"/>
  <c r="I273" i="16"/>
  <c r="C274" i="16" s="1"/>
  <c r="F273" i="16"/>
  <c r="G273" i="16" s="1"/>
  <c r="E274" i="17" l="1"/>
  <c r="H274" i="17"/>
  <c r="J274" i="17" s="1"/>
  <c r="H274" i="16"/>
  <c r="J274" i="16" s="1"/>
  <c r="E274" i="16"/>
  <c r="I274" i="17" l="1"/>
  <c r="C275" i="17" s="1"/>
  <c r="F274" i="17"/>
  <c r="G274" i="17" s="1"/>
  <c r="I274" i="16"/>
  <c r="C275" i="16" s="1"/>
  <c r="F274" i="16"/>
  <c r="G274" i="16" s="1"/>
  <c r="H275" i="17" l="1"/>
  <c r="J275" i="17" s="1"/>
  <c r="E275" i="17"/>
  <c r="E275" i="16"/>
  <c r="H275" i="16"/>
  <c r="J275" i="16" s="1"/>
  <c r="I275" i="17" l="1"/>
  <c r="C276" i="17" s="1"/>
  <c r="F275" i="17"/>
  <c r="G275" i="17" s="1"/>
  <c r="F275" i="16"/>
  <c r="G275" i="16" s="1"/>
  <c r="I275" i="16"/>
  <c r="C276" i="16" s="1"/>
  <c r="H276" i="17" l="1"/>
  <c r="J276" i="17" s="1"/>
  <c r="E276" i="17"/>
  <c r="H276" i="16"/>
  <c r="J276" i="16" s="1"/>
  <c r="E276" i="16"/>
  <c r="I276" i="17" l="1"/>
  <c r="C277" i="17" s="1"/>
  <c r="F276" i="17"/>
  <c r="G276" i="17" s="1"/>
  <c r="F276" i="16"/>
  <c r="G276" i="16" s="1"/>
  <c r="I276" i="16"/>
  <c r="C277" i="16" s="1"/>
  <c r="H277" i="17" l="1"/>
  <c r="J277" i="17" s="1"/>
  <c r="E277" i="17"/>
  <c r="H277" i="16"/>
  <c r="J277" i="16" s="1"/>
  <c r="E277" i="16"/>
  <c r="I277" i="17" l="1"/>
  <c r="C278" i="17" s="1"/>
  <c r="F277" i="17"/>
  <c r="G277" i="17" s="1"/>
  <c r="I277" i="16"/>
  <c r="C278" i="16" s="1"/>
  <c r="F277" i="16"/>
  <c r="G277" i="16" s="1"/>
  <c r="E278" i="17" l="1"/>
  <c r="H278" i="17"/>
  <c r="J278" i="17" s="1"/>
  <c r="H278" i="16"/>
  <c r="J278" i="16" s="1"/>
  <c r="E278" i="16"/>
  <c r="F278" i="17" l="1"/>
  <c r="G278" i="17" s="1"/>
  <c r="I278" i="17"/>
  <c r="C279" i="17" s="1"/>
  <c r="I278" i="16"/>
  <c r="C279" i="16" s="1"/>
  <c r="F278" i="16"/>
  <c r="G278" i="16" s="1"/>
  <c r="H279" i="17" l="1"/>
  <c r="J279" i="17" s="1"/>
  <c r="E279" i="17"/>
  <c r="H279" i="16"/>
  <c r="J279" i="16" s="1"/>
  <c r="E279" i="16"/>
  <c r="F279" i="17" l="1"/>
  <c r="G279" i="17" s="1"/>
  <c r="I279" i="17"/>
  <c r="C280" i="17" s="1"/>
  <c r="I279" i="16"/>
  <c r="C280" i="16" s="1"/>
  <c r="F279" i="16"/>
  <c r="G279" i="16" s="1"/>
  <c r="H280" i="17" l="1"/>
  <c r="J280" i="17" s="1"/>
  <c r="E280" i="17"/>
  <c r="H280" i="16"/>
  <c r="J280" i="16" s="1"/>
  <c r="E280" i="16"/>
  <c r="I280" i="17" l="1"/>
  <c r="C281" i="17" s="1"/>
  <c r="F280" i="17"/>
  <c r="G280" i="17" s="1"/>
  <c r="I280" i="16"/>
  <c r="C281" i="16" s="1"/>
  <c r="F280" i="16"/>
  <c r="G280" i="16" s="1"/>
  <c r="E281" i="17" l="1"/>
  <c r="H281" i="17"/>
  <c r="J281" i="17" s="1"/>
  <c r="H281" i="16"/>
  <c r="J281" i="16" s="1"/>
  <c r="E281" i="16"/>
  <c r="F281" i="17" l="1"/>
  <c r="G281" i="17" s="1"/>
  <c r="I281" i="17"/>
  <c r="C282" i="17" s="1"/>
  <c r="I281" i="16"/>
  <c r="C282" i="16" s="1"/>
  <c r="F281" i="16"/>
  <c r="G281" i="16" s="1"/>
  <c r="E282" i="17" l="1"/>
  <c r="H282" i="17"/>
  <c r="J282" i="17" s="1"/>
  <c r="H282" i="16"/>
  <c r="J282" i="16" s="1"/>
  <c r="E282" i="16"/>
  <c r="I282" i="17" l="1"/>
  <c r="C283" i="17" s="1"/>
  <c r="F282" i="17"/>
  <c r="G282" i="17" s="1"/>
  <c r="F282" i="16"/>
  <c r="G282" i="16" s="1"/>
  <c r="I282" i="16"/>
  <c r="C283" i="16" s="1"/>
  <c r="E283" i="17" l="1"/>
  <c r="H283" i="17"/>
  <c r="J283" i="17" s="1"/>
  <c r="E283" i="16"/>
  <c r="H283" i="16"/>
  <c r="J283" i="16" s="1"/>
  <c r="I283" i="17" l="1"/>
  <c r="C284" i="17" s="1"/>
  <c r="F283" i="17"/>
  <c r="G283" i="17" s="1"/>
  <c r="F283" i="16"/>
  <c r="G283" i="16" s="1"/>
  <c r="I283" i="16"/>
  <c r="C284" i="16" s="1"/>
  <c r="H284" i="17" l="1"/>
  <c r="J284" i="17" s="1"/>
  <c r="E284" i="17"/>
  <c r="E284" i="16"/>
  <c r="H284" i="16"/>
  <c r="J284" i="16" s="1"/>
  <c r="F284" i="17" l="1"/>
  <c r="G284" i="17" s="1"/>
  <c r="I284" i="17"/>
  <c r="C285" i="17" s="1"/>
  <c r="F284" i="16"/>
  <c r="G284" i="16" s="1"/>
  <c r="I284" i="16"/>
  <c r="C285" i="16" s="1"/>
  <c r="H285" i="17" l="1"/>
  <c r="J285" i="17" s="1"/>
  <c r="E285" i="17"/>
  <c r="H285" i="16"/>
  <c r="J285" i="16" s="1"/>
  <c r="E285" i="16"/>
  <c r="F285" i="17" l="1"/>
  <c r="G285" i="17" s="1"/>
  <c r="I285" i="17"/>
  <c r="C286" i="17" s="1"/>
  <c r="I285" i="16"/>
  <c r="C286" i="16" s="1"/>
  <c r="F285" i="16"/>
  <c r="G285" i="16" s="1"/>
  <c r="H286" i="17" l="1"/>
  <c r="J286" i="17" s="1"/>
  <c r="E286" i="17"/>
  <c r="H286" i="16"/>
  <c r="J286" i="16" s="1"/>
  <c r="E286" i="16"/>
  <c r="I286" i="17" l="1"/>
  <c r="C287" i="17" s="1"/>
  <c r="F286" i="17"/>
  <c r="G286" i="17" s="1"/>
  <c r="F286" i="16"/>
  <c r="G286" i="16" s="1"/>
  <c r="I286" i="16"/>
  <c r="C287" i="16" s="1"/>
  <c r="H287" i="17" l="1"/>
  <c r="J287" i="17" s="1"/>
  <c r="E287" i="17"/>
  <c r="H287" i="16"/>
  <c r="J287" i="16" s="1"/>
  <c r="E287" i="16"/>
  <c r="I287" i="17" l="1"/>
  <c r="C288" i="17" s="1"/>
  <c r="F287" i="17"/>
  <c r="G287" i="17" s="1"/>
  <c r="I287" i="16"/>
  <c r="C288" i="16" s="1"/>
  <c r="F287" i="16"/>
  <c r="G287" i="16" s="1"/>
  <c r="H288" i="17" l="1"/>
  <c r="J288" i="17" s="1"/>
  <c r="E288" i="17"/>
  <c r="H288" i="16"/>
  <c r="J288" i="16" s="1"/>
  <c r="E288" i="16"/>
  <c r="I288" i="17" l="1"/>
  <c r="C289" i="17" s="1"/>
  <c r="F288" i="17"/>
  <c r="G288" i="17" s="1"/>
  <c r="I288" i="16"/>
  <c r="C289" i="16" s="1"/>
  <c r="F288" i="16"/>
  <c r="G288" i="16" s="1"/>
  <c r="H289" i="17" l="1"/>
  <c r="J289" i="17" s="1"/>
  <c r="E289" i="17"/>
  <c r="H289" i="16"/>
  <c r="J289" i="16" s="1"/>
  <c r="E289" i="16"/>
  <c r="I289" i="17" l="1"/>
  <c r="C290" i="17" s="1"/>
  <c r="F289" i="17"/>
  <c r="G289" i="17" s="1"/>
  <c r="I289" i="16"/>
  <c r="C290" i="16" s="1"/>
  <c r="F289" i="16"/>
  <c r="G289" i="16" s="1"/>
  <c r="H290" i="17" l="1"/>
  <c r="J290" i="17" s="1"/>
  <c r="E290" i="17"/>
  <c r="H290" i="16"/>
  <c r="J290" i="16" s="1"/>
  <c r="E290" i="16"/>
  <c r="F290" i="17" l="1"/>
  <c r="G290" i="17" s="1"/>
  <c r="I290" i="17"/>
  <c r="C291" i="17" s="1"/>
  <c r="I290" i="16"/>
  <c r="C291" i="16" s="1"/>
  <c r="F290" i="16"/>
  <c r="G290" i="16" s="1"/>
  <c r="H291" i="17" l="1"/>
  <c r="J291" i="17" s="1"/>
  <c r="E291" i="17"/>
  <c r="H291" i="16"/>
  <c r="J291" i="16" s="1"/>
  <c r="E291" i="16"/>
  <c r="F291" i="17" l="1"/>
  <c r="G291" i="17" s="1"/>
  <c r="I291" i="17"/>
  <c r="C292" i="17" s="1"/>
  <c r="F291" i="16"/>
  <c r="G291" i="16" s="1"/>
  <c r="I291" i="16"/>
  <c r="C292" i="16" s="1"/>
  <c r="E292" i="17" l="1"/>
  <c r="H292" i="17"/>
  <c r="J292" i="17" s="1"/>
  <c r="E292" i="16"/>
  <c r="H292" i="16"/>
  <c r="J292" i="16" s="1"/>
  <c r="F292" i="17" l="1"/>
  <c r="G292" i="17" s="1"/>
  <c r="I292" i="17"/>
  <c r="C293" i="17" s="1"/>
  <c r="F292" i="16"/>
  <c r="G292" i="16" s="1"/>
  <c r="I292" i="16"/>
  <c r="C293" i="16" s="1"/>
  <c r="H293" i="17" l="1"/>
  <c r="J293" i="17" s="1"/>
  <c r="E293" i="17"/>
  <c r="H293" i="16"/>
  <c r="J293" i="16" s="1"/>
  <c r="E293" i="16"/>
  <c r="F293" i="17" l="1"/>
  <c r="G293" i="17" s="1"/>
  <c r="I293" i="17"/>
  <c r="C294" i="17" s="1"/>
  <c r="F293" i="16"/>
  <c r="G293" i="16" s="1"/>
  <c r="I293" i="16"/>
  <c r="C294" i="16" s="1"/>
  <c r="E294" i="17" l="1"/>
  <c r="H294" i="17"/>
  <c r="J294" i="17" s="1"/>
  <c r="H294" i="16"/>
  <c r="J294" i="16" s="1"/>
  <c r="E294" i="16"/>
  <c r="F294" i="17" l="1"/>
  <c r="G294" i="17" s="1"/>
  <c r="I294" i="17"/>
  <c r="C295" i="17" s="1"/>
  <c r="F294" i="16"/>
  <c r="G294" i="16" s="1"/>
  <c r="I294" i="16"/>
  <c r="C295" i="16" s="1"/>
  <c r="E295" i="17" l="1"/>
  <c r="H295" i="17"/>
  <c r="J295" i="17" s="1"/>
  <c r="H295" i="16"/>
  <c r="J295" i="16" s="1"/>
  <c r="E295" i="16"/>
  <c r="I295" i="17" l="1"/>
  <c r="C296" i="17" s="1"/>
  <c r="F295" i="17"/>
  <c r="G295" i="17" s="1"/>
  <c r="I295" i="16"/>
  <c r="C296" i="16" s="1"/>
  <c r="F295" i="16"/>
  <c r="G295" i="16" s="1"/>
  <c r="H296" i="17" l="1"/>
  <c r="J296" i="17" s="1"/>
  <c r="E296" i="17"/>
  <c r="H296" i="16"/>
  <c r="J296" i="16" s="1"/>
  <c r="E296" i="16"/>
  <c r="I296" i="17" l="1"/>
  <c r="C297" i="17" s="1"/>
  <c r="F296" i="17"/>
  <c r="G296" i="17" s="1"/>
  <c r="I296" i="16"/>
  <c r="C297" i="16" s="1"/>
  <c r="F296" i="16"/>
  <c r="G296" i="16" s="1"/>
  <c r="H297" i="17" l="1"/>
  <c r="J297" i="17" s="1"/>
  <c r="E297" i="17"/>
  <c r="H297" i="16"/>
  <c r="J297" i="16" s="1"/>
  <c r="E297" i="16"/>
  <c r="F297" i="17" l="1"/>
  <c r="G297" i="17" s="1"/>
  <c r="I297" i="17"/>
  <c r="C298" i="17" s="1"/>
  <c r="I297" i="16"/>
  <c r="C298" i="16" s="1"/>
  <c r="F297" i="16"/>
  <c r="G297" i="16" s="1"/>
  <c r="H298" i="17" l="1"/>
  <c r="J298" i="17" s="1"/>
  <c r="E298" i="17"/>
  <c r="H298" i="16"/>
  <c r="J298" i="16" s="1"/>
  <c r="E298" i="16"/>
  <c r="F298" i="17" l="1"/>
  <c r="G298" i="17" s="1"/>
  <c r="I298" i="17"/>
  <c r="C299" i="17" s="1"/>
  <c r="I298" i="16"/>
  <c r="C299" i="16" s="1"/>
  <c r="F298" i="16"/>
  <c r="G298" i="16" s="1"/>
  <c r="H299" i="17" l="1"/>
  <c r="J299" i="17" s="1"/>
  <c r="E299" i="17"/>
  <c r="E299" i="16"/>
  <c r="H299" i="16"/>
  <c r="J299" i="16" s="1"/>
  <c r="I299" i="17" l="1"/>
  <c r="C300" i="17" s="1"/>
  <c r="F299" i="17"/>
  <c r="G299" i="17" s="1"/>
  <c r="F299" i="16"/>
  <c r="G299" i="16" s="1"/>
  <c r="I299" i="16"/>
  <c r="C300" i="16" s="1"/>
  <c r="H300" i="17" l="1"/>
  <c r="J300" i="17" s="1"/>
  <c r="E300" i="17"/>
  <c r="H300" i="16"/>
  <c r="J300" i="16" s="1"/>
  <c r="E300" i="16"/>
  <c r="F300" i="17" l="1"/>
  <c r="G300" i="17" s="1"/>
  <c r="I300" i="17"/>
  <c r="C301" i="17" s="1"/>
  <c r="F300" i="16"/>
  <c r="G300" i="16" s="1"/>
  <c r="I300" i="16"/>
  <c r="C301" i="16" s="1"/>
  <c r="H301" i="17" l="1"/>
  <c r="J301" i="17" s="1"/>
  <c r="E301" i="17"/>
  <c r="H301" i="16"/>
  <c r="J301" i="16" s="1"/>
  <c r="E301" i="16"/>
  <c r="I301" i="17" l="1"/>
  <c r="C302" i="17" s="1"/>
  <c r="F301" i="17"/>
  <c r="G301" i="17" s="1"/>
  <c r="F301" i="16"/>
  <c r="G301" i="16" s="1"/>
  <c r="I301" i="16"/>
  <c r="C302" i="16" s="1"/>
  <c r="H302" i="17" l="1"/>
  <c r="J302" i="17" s="1"/>
  <c r="E302" i="17"/>
  <c r="H302" i="16"/>
  <c r="J302" i="16" s="1"/>
  <c r="E302" i="16"/>
  <c r="F302" i="17" l="1"/>
  <c r="G302" i="17" s="1"/>
  <c r="I302" i="17"/>
  <c r="C303" i="17" s="1"/>
  <c r="F302" i="16"/>
  <c r="G302" i="16" s="1"/>
  <c r="I302" i="16"/>
  <c r="C303" i="16" s="1"/>
  <c r="H303" i="17" l="1"/>
  <c r="J303" i="17" s="1"/>
  <c r="E303" i="17"/>
  <c r="H303" i="16"/>
  <c r="J303" i="16" s="1"/>
  <c r="E303" i="16"/>
  <c r="I303" i="17" l="1"/>
  <c r="C304" i="17" s="1"/>
  <c r="F303" i="17"/>
  <c r="G303" i="17" s="1"/>
  <c r="F303" i="16"/>
  <c r="G303" i="16" s="1"/>
  <c r="I303" i="16"/>
  <c r="C304" i="16" s="1"/>
  <c r="H304" i="17" l="1"/>
  <c r="J304" i="17" s="1"/>
  <c r="E304" i="17"/>
  <c r="H304" i="16"/>
  <c r="J304" i="16" s="1"/>
  <c r="E304" i="16"/>
  <c r="F304" i="17" l="1"/>
  <c r="G304" i="17" s="1"/>
  <c r="I304" i="17"/>
  <c r="C305" i="17" s="1"/>
  <c r="I304" i="16"/>
  <c r="C305" i="16" s="1"/>
  <c r="F304" i="16"/>
  <c r="G304" i="16" s="1"/>
  <c r="H305" i="17" l="1"/>
  <c r="J305" i="17" s="1"/>
  <c r="E305" i="17"/>
  <c r="H305" i="16"/>
  <c r="J305" i="16" s="1"/>
  <c r="E305" i="16"/>
  <c r="I305" i="17" l="1"/>
  <c r="C306" i="17" s="1"/>
  <c r="F305" i="17"/>
  <c r="G305" i="17" s="1"/>
  <c r="I305" i="16"/>
  <c r="C306" i="16" s="1"/>
  <c r="F305" i="16"/>
  <c r="G305" i="16" s="1"/>
  <c r="H306" i="17" l="1"/>
  <c r="J306" i="17" s="1"/>
  <c r="E306" i="17"/>
  <c r="H306" i="16"/>
  <c r="J306" i="16" s="1"/>
  <c r="E306" i="16"/>
  <c r="F306" i="17" l="1"/>
  <c r="G306" i="17" s="1"/>
  <c r="I306" i="17"/>
  <c r="C307" i="17" s="1"/>
  <c r="F306" i="16"/>
  <c r="G306" i="16" s="1"/>
  <c r="I306" i="16"/>
  <c r="C307" i="16" s="1"/>
  <c r="E307" i="17" l="1"/>
  <c r="H307" i="17"/>
  <c r="J307" i="17" s="1"/>
  <c r="H307" i="16"/>
  <c r="J307" i="16" s="1"/>
  <c r="E307" i="16"/>
  <c r="I307" i="17" l="1"/>
  <c r="C308" i="17" s="1"/>
  <c r="F307" i="17"/>
  <c r="G307" i="17" s="1"/>
  <c r="I307" i="16"/>
  <c r="C308" i="16" s="1"/>
  <c r="F307" i="16"/>
  <c r="G307" i="16" s="1"/>
  <c r="H308" i="17" l="1"/>
  <c r="J308" i="17" s="1"/>
  <c r="E308" i="17"/>
  <c r="H308" i="16"/>
  <c r="J308" i="16" s="1"/>
  <c r="E308" i="16"/>
  <c r="F308" i="17" l="1"/>
  <c r="G308" i="17" s="1"/>
  <c r="I308" i="17"/>
  <c r="C309" i="17" s="1"/>
  <c r="I308" i="16"/>
  <c r="C309" i="16" s="1"/>
  <c r="F308" i="16"/>
  <c r="G308" i="16" s="1"/>
  <c r="E309" i="17" l="1"/>
  <c r="H309" i="17"/>
  <c r="J309" i="17" s="1"/>
  <c r="H309" i="16"/>
  <c r="J309" i="16" s="1"/>
  <c r="E309" i="16"/>
  <c r="F309" i="17" l="1"/>
  <c r="G309" i="17" s="1"/>
  <c r="I309" i="17"/>
  <c r="C310" i="17" s="1"/>
  <c r="I309" i="16"/>
  <c r="C310" i="16" s="1"/>
  <c r="F309" i="16"/>
  <c r="G309" i="16" s="1"/>
  <c r="E310" i="17" l="1"/>
  <c r="H310" i="17"/>
  <c r="J310" i="17" s="1"/>
  <c r="H310" i="16"/>
  <c r="J310" i="16" s="1"/>
  <c r="E310" i="16"/>
  <c r="F310" i="17" l="1"/>
  <c r="G310" i="17" s="1"/>
  <c r="I310" i="17"/>
  <c r="C311" i="17" s="1"/>
  <c r="I310" i="16"/>
  <c r="C311" i="16" s="1"/>
  <c r="F310" i="16"/>
  <c r="G310" i="16" s="1"/>
  <c r="H311" i="17" l="1"/>
  <c r="J311" i="17" s="1"/>
  <c r="E311" i="17"/>
  <c r="H311" i="16"/>
  <c r="J311" i="16" s="1"/>
  <c r="E311" i="16"/>
  <c r="F311" i="17" l="1"/>
  <c r="G311" i="17" s="1"/>
  <c r="I311" i="17"/>
  <c r="C312" i="17" s="1"/>
  <c r="F311" i="16"/>
  <c r="G311" i="16" s="1"/>
  <c r="I311" i="16"/>
  <c r="C312" i="16" s="1"/>
  <c r="E312" i="17" l="1"/>
  <c r="H312" i="17"/>
  <c r="J312" i="17" s="1"/>
  <c r="H312" i="16"/>
  <c r="J312" i="16" s="1"/>
  <c r="E312" i="16"/>
  <c r="F312" i="17" l="1"/>
  <c r="G312" i="17" s="1"/>
  <c r="I312" i="17"/>
  <c r="C313" i="17" s="1"/>
  <c r="F312" i="16"/>
  <c r="G312" i="16" s="1"/>
  <c r="I312" i="16"/>
  <c r="C313" i="16" s="1"/>
  <c r="H313" i="17" l="1"/>
  <c r="J313" i="17" s="1"/>
  <c r="E313" i="17"/>
  <c r="E313" i="16"/>
  <c r="H313" i="16"/>
  <c r="J313" i="16" s="1"/>
  <c r="F313" i="17" l="1"/>
  <c r="G313" i="17" s="1"/>
  <c r="I313" i="17"/>
  <c r="C314" i="17" s="1"/>
  <c r="I313" i="16"/>
  <c r="C314" i="16" s="1"/>
  <c r="F313" i="16"/>
  <c r="G313" i="16" s="1"/>
  <c r="E314" i="17" l="1"/>
  <c r="H314" i="17"/>
  <c r="J314" i="17" s="1"/>
  <c r="E314" i="16"/>
  <c r="H314" i="16"/>
  <c r="J314" i="16" s="1"/>
  <c r="I314" i="17" l="1"/>
  <c r="C315" i="17" s="1"/>
  <c r="F314" i="17"/>
  <c r="G314" i="17" s="1"/>
  <c r="F314" i="16"/>
  <c r="G314" i="16" s="1"/>
  <c r="I314" i="16"/>
  <c r="C315" i="16" s="1"/>
  <c r="H315" i="17" l="1"/>
  <c r="J315" i="17" s="1"/>
  <c r="E315" i="17"/>
  <c r="H315" i="16"/>
  <c r="J315" i="16" s="1"/>
  <c r="E315" i="16"/>
  <c r="I315" i="17" l="1"/>
  <c r="C316" i="17" s="1"/>
  <c r="F315" i="17"/>
  <c r="G315" i="17" s="1"/>
  <c r="I315" i="16"/>
  <c r="C316" i="16" s="1"/>
  <c r="F315" i="16"/>
  <c r="G315" i="16" s="1"/>
  <c r="H316" i="17" l="1"/>
  <c r="J316" i="17" s="1"/>
  <c r="E316" i="17"/>
  <c r="H316" i="16"/>
  <c r="J316" i="16" s="1"/>
  <c r="E316" i="16"/>
  <c r="F316" i="17" l="1"/>
  <c r="G316" i="17" s="1"/>
  <c r="I316" i="17"/>
  <c r="C317" i="17" s="1"/>
  <c r="F316" i="16"/>
  <c r="G316" i="16" s="1"/>
  <c r="I316" i="16"/>
  <c r="C317" i="16" s="1"/>
  <c r="E317" i="17" l="1"/>
  <c r="H317" i="17"/>
  <c r="J317" i="17" s="1"/>
  <c r="E317" i="16"/>
  <c r="H317" i="16"/>
  <c r="J317" i="16" s="1"/>
  <c r="I317" i="17" l="1"/>
  <c r="C318" i="17" s="1"/>
  <c r="F317" i="17"/>
  <c r="G317" i="17" s="1"/>
  <c r="I317" i="16"/>
  <c r="C318" i="16" s="1"/>
  <c r="F317" i="16"/>
  <c r="G317" i="16" s="1"/>
  <c r="H318" i="17" l="1"/>
  <c r="J318" i="17" s="1"/>
  <c r="E318" i="17"/>
  <c r="H318" i="16"/>
  <c r="J318" i="16" s="1"/>
  <c r="E318" i="16"/>
  <c r="I318" i="17" l="1"/>
  <c r="C319" i="17" s="1"/>
  <c r="F318" i="17"/>
  <c r="G318" i="17" s="1"/>
  <c r="F318" i="16"/>
  <c r="G318" i="16" s="1"/>
  <c r="I318" i="16"/>
  <c r="C319" i="16" s="1"/>
  <c r="E319" i="17" l="1"/>
  <c r="H319" i="17"/>
  <c r="J319" i="17" s="1"/>
  <c r="H319" i="16"/>
  <c r="J319" i="16" s="1"/>
  <c r="E319" i="16"/>
  <c r="F319" i="17" l="1"/>
  <c r="G319" i="17" s="1"/>
  <c r="I319" i="17"/>
  <c r="C320" i="17" s="1"/>
  <c r="F319" i="16"/>
  <c r="G319" i="16" s="1"/>
  <c r="I319" i="16"/>
  <c r="C320" i="16" s="1"/>
  <c r="H320" i="17" l="1"/>
  <c r="J320" i="17" s="1"/>
  <c r="E320" i="17"/>
  <c r="H320" i="16"/>
  <c r="J320" i="16" s="1"/>
  <c r="E320" i="16"/>
  <c r="F320" i="17" l="1"/>
  <c r="G320" i="17" s="1"/>
  <c r="I320" i="17"/>
  <c r="C321" i="17" s="1"/>
  <c r="F320" i="16"/>
  <c r="G320" i="16" s="1"/>
  <c r="I320" i="16"/>
  <c r="C321" i="16" s="1"/>
  <c r="H321" i="17" l="1"/>
  <c r="J321" i="17" s="1"/>
  <c r="E321" i="17"/>
  <c r="H321" i="16"/>
  <c r="J321" i="16" s="1"/>
  <c r="E321" i="16"/>
  <c r="F321" i="17" l="1"/>
  <c r="G321" i="17" s="1"/>
  <c r="I321" i="17"/>
  <c r="C322" i="17" s="1"/>
  <c r="I321" i="16"/>
  <c r="C322" i="16" s="1"/>
  <c r="F321" i="16"/>
  <c r="G321" i="16" s="1"/>
  <c r="H322" i="17" l="1"/>
  <c r="J322" i="17" s="1"/>
  <c r="E322" i="17"/>
  <c r="H322" i="16"/>
  <c r="J322" i="16" s="1"/>
  <c r="E322" i="16"/>
  <c r="F322" i="17" l="1"/>
  <c r="G322" i="17" s="1"/>
  <c r="I322" i="17"/>
  <c r="C323" i="17" s="1"/>
  <c r="I322" i="16"/>
  <c r="C323" i="16" s="1"/>
  <c r="F322" i="16"/>
  <c r="G322" i="16" s="1"/>
  <c r="E323" i="17" l="1"/>
  <c r="H323" i="17"/>
  <c r="J323" i="17" s="1"/>
  <c r="H323" i="16"/>
  <c r="J323" i="16" s="1"/>
  <c r="E323" i="16"/>
  <c r="F323" i="17" l="1"/>
  <c r="G323" i="17" s="1"/>
  <c r="I323" i="17"/>
  <c r="C324" i="17" s="1"/>
  <c r="F323" i="16"/>
  <c r="G323" i="16" s="1"/>
  <c r="I323" i="16"/>
  <c r="C324" i="16" s="1"/>
  <c r="H324" i="17" l="1"/>
  <c r="J324" i="17" s="1"/>
  <c r="E324" i="17"/>
  <c r="E324" i="16"/>
  <c r="H324" i="16"/>
  <c r="J324" i="16" s="1"/>
  <c r="F324" i="17" l="1"/>
  <c r="G324" i="17" s="1"/>
  <c r="I324" i="17"/>
  <c r="C325" i="17" s="1"/>
  <c r="I324" i="16"/>
  <c r="C325" i="16" s="1"/>
  <c r="F324" i="16"/>
  <c r="G324" i="16" s="1"/>
  <c r="E325" i="17" l="1"/>
  <c r="H325" i="17"/>
  <c r="J325" i="17" s="1"/>
  <c r="H325" i="16"/>
  <c r="J325" i="16" s="1"/>
  <c r="E325" i="16"/>
  <c r="I325" i="17" l="1"/>
  <c r="C326" i="17" s="1"/>
  <c r="F325" i="17"/>
  <c r="G325" i="17" s="1"/>
  <c r="I325" i="16"/>
  <c r="C326" i="16" s="1"/>
  <c r="F325" i="16"/>
  <c r="G325" i="16" s="1"/>
  <c r="H326" i="17" l="1"/>
  <c r="J326" i="17" s="1"/>
  <c r="E326" i="17"/>
  <c r="E326" i="16"/>
  <c r="H326" i="16"/>
  <c r="J326" i="16" s="1"/>
  <c r="I326" i="17" l="1"/>
  <c r="C327" i="17" s="1"/>
  <c r="F326" i="17"/>
  <c r="G326" i="17" s="1"/>
  <c r="F326" i="16"/>
  <c r="G326" i="16" s="1"/>
  <c r="I326" i="16"/>
  <c r="C327" i="16" s="1"/>
  <c r="E327" i="17" l="1"/>
  <c r="H327" i="17"/>
  <c r="J327" i="17" s="1"/>
  <c r="H327" i="16"/>
  <c r="J327" i="16" s="1"/>
  <c r="E327" i="16"/>
  <c r="F327" i="17" l="1"/>
  <c r="G327" i="17" s="1"/>
  <c r="I327" i="17"/>
  <c r="C328" i="17" s="1"/>
  <c r="I327" i="16"/>
  <c r="C328" i="16" s="1"/>
  <c r="F327" i="16"/>
  <c r="G327" i="16" s="1"/>
  <c r="H328" i="17" l="1"/>
  <c r="J328" i="17" s="1"/>
  <c r="E328" i="17"/>
  <c r="H328" i="16"/>
  <c r="J328" i="16" s="1"/>
  <c r="E328" i="16"/>
  <c r="I328" i="17" l="1"/>
  <c r="C329" i="17" s="1"/>
  <c r="F328" i="17"/>
  <c r="G328" i="17" s="1"/>
  <c r="F328" i="16"/>
  <c r="G328" i="16" s="1"/>
  <c r="I328" i="16"/>
  <c r="C329" i="16" s="1"/>
  <c r="E329" i="17" l="1"/>
  <c r="H329" i="17"/>
  <c r="J329" i="17" s="1"/>
  <c r="H329" i="16"/>
  <c r="J329" i="16" s="1"/>
  <c r="E329" i="16"/>
  <c r="I329" i="17" l="1"/>
  <c r="C330" i="17" s="1"/>
  <c r="F329" i="17"/>
  <c r="G329" i="17" s="1"/>
  <c r="I329" i="16"/>
  <c r="C330" i="16" s="1"/>
  <c r="F329" i="16"/>
  <c r="G329" i="16" s="1"/>
  <c r="E330" i="17" l="1"/>
  <c r="H330" i="17"/>
  <c r="J330" i="17" s="1"/>
  <c r="E330" i="16"/>
  <c r="H330" i="16"/>
  <c r="J330" i="16" s="1"/>
  <c r="F330" i="17" l="1"/>
  <c r="G330" i="17" s="1"/>
  <c r="I330" i="17"/>
  <c r="C331" i="17" s="1"/>
  <c r="I330" i="16"/>
  <c r="C331" i="16" s="1"/>
  <c r="F330" i="16"/>
  <c r="G330" i="16" s="1"/>
  <c r="E331" i="17" l="1"/>
  <c r="H331" i="17"/>
  <c r="J331" i="17" s="1"/>
  <c r="H331" i="16"/>
  <c r="J331" i="16" s="1"/>
  <c r="E331" i="16"/>
  <c r="F331" i="17" l="1"/>
  <c r="G331" i="17" s="1"/>
  <c r="I331" i="17"/>
  <c r="C332" i="17" s="1"/>
  <c r="I331" i="16"/>
  <c r="C332" i="16" s="1"/>
  <c r="F331" i="16"/>
  <c r="G331" i="16" s="1"/>
  <c r="H332" i="17" l="1"/>
  <c r="J332" i="17" s="1"/>
  <c r="E332" i="17"/>
  <c r="H332" i="16"/>
  <c r="J332" i="16" s="1"/>
  <c r="E332" i="16"/>
  <c r="F332" i="17" l="1"/>
  <c r="G332" i="17" s="1"/>
  <c r="I332" i="17"/>
  <c r="C333" i="17" s="1"/>
  <c r="F332" i="16"/>
  <c r="G332" i="16" s="1"/>
  <c r="I332" i="16"/>
  <c r="C333" i="16" s="1"/>
  <c r="H333" i="17" l="1"/>
  <c r="J333" i="17" s="1"/>
  <c r="E333" i="17"/>
  <c r="H333" i="16"/>
  <c r="J333" i="16" s="1"/>
  <c r="E333" i="16"/>
  <c r="I333" i="17" l="1"/>
  <c r="C334" i="17" s="1"/>
  <c r="F333" i="17"/>
  <c r="G333" i="17" s="1"/>
  <c r="F333" i="16"/>
  <c r="G333" i="16" s="1"/>
  <c r="I333" i="16"/>
  <c r="C334" i="16" s="1"/>
  <c r="H334" i="17" l="1"/>
  <c r="J334" i="17" s="1"/>
  <c r="E334" i="17"/>
  <c r="E334" i="16"/>
  <c r="H334" i="16"/>
  <c r="J334" i="16" s="1"/>
  <c r="I334" i="17" l="1"/>
  <c r="C335" i="17" s="1"/>
  <c r="F334" i="17"/>
  <c r="G334" i="17" s="1"/>
  <c r="F334" i="16"/>
  <c r="G334" i="16" s="1"/>
  <c r="I334" i="16"/>
  <c r="C335" i="16" s="1"/>
  <c r="E335" i="17" l="1"/>
  <c r="H335" i="17"/>
  <c r="J335" i="17" s="1"/>
  <c r="E335" i="16"/>
  <c r="H335" i="16"/>
  <c r="J335" i="16" s="1"/>
  <c r="F335" i="17" l="1"/>
  <c r="G335" i="17" s="1"/>
  <c r="I335" i="17"/>
  <c r="C336" i="17" s="1"/>
  <c r="I335" i="16"/>
  <c r="C336" i="16" s="1"/>
  <c r="F335" i="16"/>
  <c r="G335" i="16" s="1"/>
  <c r="H336" i="17" l="1"/>
  <c r="J336" i="17" s="1"/>
  <c r="E336" i="17"/>
  <c r="E336" i="16"/>
  <c r="H336" i="16"/>
  <c r="J336" i="16" s="1"/>
  <c r="F336" i="17" l="1"/>
  <c r="G336" i="17" s="1"/>
  <c r="I336" i="17"/>
  <c r="C337" i="17" s="1"/>
  <c r="F336" i="16"/>
  <c r="G336" i="16" s="1"/>
  <c r="I336" i="16"/>
  <c r="C337" i="16" s="1"/>
  <c r="H337" i="17" l="1"/>
  <c r="J337" i="17" s="1"/>
  <c r="E337" i="17"/>
  <c r="H337" i="16"/>
  <c r="J337" i="16" s="1"/>
  <c r="E337" i="16"/>
  <c r="F337" i="17" l="1"/>
  <c r="G337" i="17" s="1"/>
  <c r="I337" i="17"/>
  <c r="C338" i="17" s="1"/>
  <c r="I337" i="16"/>
  <c r="C338" i="16" s="1"/>
  <c r="F337" i="16"/>
  <c r="G337" i="16" s="1"/>
  <c r="H338" i="17" l="1"/>
  <c r="J338" i="17" s="1"/>
  <c r="E338" i="17"/>
  <c r="H338" i="16"/>
  <c r="J338" i="16" s="1"/>
  <c r="E338" i="16"/>
  <c r="F338" i="17" l="1"/>
  <c r="G338" i="17" s="1"/>
  <c r="I338" i="17"/>
  <c r="C339" i="17" s="1"/>
  <c r="F338" i="16"/>
  <c r="G338" i="16" s="1"/>
  <c r="I338" i="16"/>
  <c r="C339" i="16" s="1"/>
  <c r="E339" i="17" l="1"/>
  <c r="H339" i="17"/>
  <c r="J339" i="17" s="1"/>
  <c r="H339" i="16"/>
  <c r="J339" i="16" s="1"/>
  <c r="E339" i="16"/>
  <c r="F339" i="17" l="1"/>
  <c r="G339" i="17" s="1"/>
  <c r="I339" i="17"/>
  <c r="C340" i="17" s="1"/>
  <c r="F339" i="16"/>
  <c r="G339" i="16" s="1"/>
  <c r="I339" i="16"/>
  <c r="C340" i="16" s="1"/>
  <c r="H340" i="17" l="1"/>
  <c r="J340" i="17" s="1"/>
  <c r="E340" i="17"/>
  <c r="E340" i="16"/>
  <c r="H340" i="16"/>
  <c r="J340" i="16" s="1"/>
  <c r="I340" i="17" l="1"/>
  <c r="C341" i="17" s="1"/>
  <c r="F340" i="17"/>
  <c r="G340" i="17" s="1"/>
  <c r="F340" i="16"/>
  <c r="G340" i="16" s="1"/>
  <c r="I340" i="16"/>
  <c r="C341" i="16" s="1"/>
  <c r="H341" i="17" l="1"/>
  <c r="J341" i="17" s="1"/>
  <c r="E341" i="17"/>
  <c r="H341" i="16"/>
  <c r="J341" i="16" s="1"/>
  <c r="E341" i="16"/>
  <c r="I341" i="17" l="1"/>
  <c r="C342" i="17" s="1"/>
  <c r="F341" i="17"/>
  <c r="G341" i="17" s="1"/>
  <c r="F341" i="16"/>
  <c r="G341" i="16" s="1"/>
  <c r="I341" i="16"/>
  <c r="C342" i="16" s="1"/>
  <c r="H342" i="17" l="1"/>
  <c r="J342" i="17" s="1"/>
  <c r="E342" i="17"/>
  <c r="H342" i="16"/>
  <c r="J342" i="16" s="1"/>
  <c r="E342" i="16"/>
  <c r="I342" i="17" l="1"/>
  <c r="C343" i="17" s="1"/>
  <c r="F342" i="17"/>
  <c r="G342" i="17" s="1"/>
  <c r="F342" i="16"/>
  <c r="G342" i="16" s="1"/>
  <c r="I342" i="16"/>
  <c r="C343" i="16" s="1"/>
  <c r="E343" i="17" l="1"/>
  <c r="H343" i="17"/>
  <c r="J343" i="17" s="1"/>
  <c r="E343" i="16"/>
  <c r="H343" i="16"/>
  <c r="J343" i="16" s="1"/>
  <c r="F343" i="17" l="1"/>
  <c r="G343" i="17" s="1"/>
  <c r="I343" i="17"/>
  <c r="C344" i="17" s="1"/>
  <c r="I343" i="16"/>
  <c r="C344" i="16" s="1"/>
  <c r="F343" i="16"/>
  <c r="G343" i="16" s="1"/>
  <c r="H344" i="17" l="1"/>
  <c r="J344" i="17" s="1"/>
  <c r="E344" i="17"/>
  <c r="H344" i="16"/>
  <c r="J344" i="16" s="1"/>
  <c r="E344" i="16"/>
  <c r="I344" i="17" l="1"/>
  <c r="C345" i="17" s="1"/>
  <c r="F344" i="17"/>
  <c r="G344" i="17" s="1"/>
  <c r="I344" i="16"/>
  <c r="C345" i="16" s="1"/>
  <c r="F344" i="16"/>
  <c r="G344" i="16" s="1"/>
  <c r="H345" i="17" l="1"/>
  <c r="J345" i="17" s="1"/>
  <c r="E345" i="17"/>
  <c r="H345" i="16"/>
  <c r="J345" i="16" s="1"/>
  <c r="E345" i="16"/>
  <c r="F345" i="17" l="1"/>
  <c r="G345" i="17" s="1"/>
  <c r="I345" i="17"/>
  <c r="C346" i="17" s="1"/>
  <c r="F345" i="16"/>
  <c r="G345" i="16" s="1"/>
  <c r="I345" i="16"/>
  <c r="C346" i="16" s="1"/>
  <c r="H346" i="17" l="1"/>
  <c r="J346" i="17" s="1"/>
  <c r="E346" i="17"/>
  <c r="H346" i="16"/>
  <c r="J346" i="16" s="1"/>
  <c r="E346" i="16"/>
  <c r="I346" i="17" l="1"/>
  <c r="C347" i="17" s="1"/>
  <c r="F346" i="17"/>
  <c r="G346" i="17" s="1"/>
  <c r="I346" i="16"/>
  <c r="C347" i="16" s="1"/>
  <c r="F346" i="16"/>
  <c r="G346" i="16" s="1"/>
  <c r="H347" i="17" l="1"/>
  <c r="J347" i="17" s="1"/>
  <c r="E347" i="17"/>
  <c r="H347" i="16"/>
  <c r="J347" i="16" s="1"/>
  <c r="E347" i="16"/>
  <c r="F347" i="17" l="1"/>
  <c r="G347" i="17" s="1"/>
  <c r="I347" i="17"/>
  <c r="C348" i="17" s="1"/>
  <c r="F347" i="16"/>
  <c r="G347" i="16" s="1"/>
  <c r="I347" i="16"/>
  <c r="C348" i="16" s="1"/>
  <c r="E348" i="17" l="1"/>
  <c r="H348" i="17"/>
  <c r="J348" i="17" s="1"/>
  <c r="H348" i="16"/>
  <c r="J348" i="16" s="1"/>
  <c r="E348" i="16"/>
  <c r="F348" i="17" l="1"/>
  <c r="G348" i="17" s="1"/>
  <c r="I348" i="17"/>
  <c r="C349" i="17" s="1"/>
  <c r="I348" i="16"/>
  <c r="C349" i="16" s="1"/>
  <c r="F348" i="16"/>
  <c r="G348" i="16" s="1"/>
  <c r="H349" i="17" l="1"/>
  <c r="J349" i="17" s="1"/>
  <c r="E349" i="17"/>
  <c r="H349" i="16"/>
  <c r="J349" i="16" s="1"/>
  <c r="E349" i="16"/>
  <c r="I349" i="17" l="1"/>
  <c r="C350" i="17" s="1"/>
  <c r="F349" i="17"/>
  <c r="G349" i="17" s="1"/>
  <c r="F349" i="16"/>
  <c r="G349" i="16" s="1"/>
  <c r="I349" i="16"/>
  <c r="C350" i="16" s="1"/>
  <c r="H350" i="17" l="1"/>
  <c r="J350" i="17" s="1"/>
  <c r="E350" i="17"/>
  <c r="H350" i="16"/>
  <c r="J350" i="16" s="1"/>
  <c r="E350" i="16"/>
  <c r="I350" i="17" l="1"/>
  <c r="C351" i="17" s="1"/>
  <c r="F350" i="17"/>
  <c r="G350" i="17" s="1"/>
  <c r="I350" i="16"/>
  <c r="C351" i="16" s="1"/>
  <c r="F350" i="16"/>
  <c r="G350" i="16" s="1"/>
  <c r="E351" i="17" l="1"/>
  <c r="H351" i="17"/>
  <c r="J351" i="17" s="1"/>
  <c r="E351" i="16"/>
  <c r="H351" i="16"/>
  <c r="J351" i="16" s="1"/>
  <c r="F351" i="17" l="1"/>
  <c r="G351" i="17" s="1"/>
  <c r="I351" i="17"/>
  <c r="C352" i="17" s="1"/>
  <c r="I351" i="16"/>
  <c r="C352" i="16" s="1"/>
  <c r="F351" i="16"/>
  <c r="G351" i="16" s="1"/>
  <c r="H352" i="17" l="1"/>
  <c r="J352" i="17" s="1"/>
  <c r="E352" i="17"/>
  <c r="H352" i="16"/>
  <c r="J352" i="16" s="1"/>
  <c r="E352" i="16"/>
  <c r="I352" i="17" l="1"/>
  <c r="C353" i="17" s="1"/>
  <c r="F352" i="17"/>
  <c r="G352" i="17" s="1"/>
  <c r="F352" i="16"/>
  <c r="G352" i="16" s="1"/>
  <c r="I352" i="16"/>
  <c r="C353" i="16" s="1"/>
  <c r="H353" i="17" l="1"/>
  <c r="J353" i="17" s="1"/>
  <c r="E353" i="17"/>
  <c r="H353" i="16"/>
  <c r="J353" i="16" s="1"/>
  <c r="E353" i="16"/>
  <c r="I353" i="17" l="1"/>
  <c r="C354" i="17" s="1"/>
  <c r="F353" i="17"/>
  <c r="G353" i="17" s="1"/>
  <c r="F353" i="16"/>
  <c r="G353" i="16" s="1"/>
  <c r="I353" i="16"/>
  <c r="C354" i="16" s="1"/>
  <c r="H354" i="17" l="1"/>
  <c r="J354" i="17" s="1"/>
  <c r="E354" i="17"/>
  <c r="H354" i="16"/>
  <c r="J354" i="16" s="1"/>
  <c r="E354" i="16"/>
  <c r="F354" i="17" l="1"/>
  <c r="G354" i="17" s="1"/>
  <c r="I354" i="17"/>
  <c r="C355" i="17" s="1"/>
  <c r="F354" i="16"/>
  <c r="G354" i="16" s="1"/>
  <c r="I354" i="16"/>
  <c r="C355" i="16" s="1"/>
  <c r="H355" i="17" l="1"/>
  <c r="J355" i="17" s="1"/>
  <c r="E355" i="17"/>
  <c r="H355" i="16"/>
  <c r="J355" i="16" s="1"/>
  <c r="E355" i="16"/>
  <c r="F355" i="17" l="1"/>
  <c r="G355" i="17" s="1"/>
  <c r="I355" i="17"/>
  <c r="C356" i="17" s="1"/>
  <c r="F355" i="16"/>
  <c r="G355" i="16" s="1"/>
  <c r="I355" i="16"/>
  <c r="C356" i="16" s="1"/>
  <c r="E356" i="17" l="1"/>
  <c r="H356" i="17"/>
  <c r="J356" i="17" s="1"/>
  <c r="E356" i="16"/>
  <c r="H356" i="16"/>
  <c r="J356" i="16" s="1"/>
  <c r="I356" i="17" l="1"/>
  <c r="C357" i="17" s="1"/>
  <c r="F356" i="17"/>
  <c r="G356" i="17" s="1"/>
  <c r="F356" i="16"/>
  <c r="G356" i="16" s="1"/>
  <c r="I356" i="16"/>
  <c r="C357" i="16" s="1"/>
  <c r="H357" i="17" l="1"/>
  <c r="J357" i="17" s="1"/>
  <c r="E357" i="17"/>
  <c r="H357" i="16"/>
  <c r="J357" i="16" s="1"/>
  <c r="E357" i="16"/>
  <c r="I357" i="17" l="1"/>
  <c r="C358" i="17" s="1"/>
  <c r="F357" i="17"/>
  <c r="G357" i="17" s="1"/>
  <c r="I357" i="16"/>
  <c r="C358" i="16" s="1"/>
  <c r="F357" i="16"/>
  <c r="G357" i="16" s="1"/>
  <c r="H358" i="17" l="1"/>
  <c r="J358" i="17" s="1"/>
  <c r="E358" i="17"/>
  <c r="H358" i="16"/>
  <c r="J358" i="16" s="1"/>
  <c r="E358" i="16"/>
  <c r="I358" i="17" l="1"/>
  <c r="C359" i="17" s="1"/>
  <c r="F358" i="17"/>
  <c r="G358" i="17" s="1"/>
  <c r="F358" i="16"/>
  <c r="G358" i="16" s="1"/>
  <c r="I358" i="16"/>
  <c r="C359" i="16" s="1"/>
  <c r="H359" i="17" l="1"/>
  <c r="J359" i="17" s="1"/>
  <c r="E359" i="17"/>
  <c r="E359" i="16"/>
  <c r="H359" i="16"/>
  <c r="J359" i="16" s="1"/>
  <c r="F359" i="17" l="1"/>
  <c r="G359" i="17" s="1"/>
  <c r="I359" i="17"/>
  <c r="C360" i="17" s="1"/>
  <c r="I359" i="16"/>
  <c r="C360" i="16" s="1"/>
  <c r="F359" i="16"/>
  <c r="G359" i="16" s="1"/>
  <c r="H360" i="17" l="1"/>
  <c r="J360" i="17" s="1"/>
  <c r="E360" i="17"/>
  <c r="H360" i="16"/>
  <c r="J360" i="16" s="1"/>
  <c r="E360" i="16"/>
  <c r="F360" i="17" l="1"/>
  <c r="G360" i="17" s="1"/>
  <c r="I360" i="17"/>
  <c r="C361" i="17" s="1"/>
  <c r="I360" i="16"/>
  <c r="C361" i="16" s="1"/>
  <c r="F360" i="16"/>
  <c r="G360" i="16" s="1"/>
  <c r="H361" i="17" l="1"/>
  <c r="J361" i="17" s="1"/>
  <c r="E361" i="17"/>
  <c r="H361" i="16"/>
  <c r="J361" i="16" s="1"/>
  <c r="E361" i="16"/>
  <c r="I361" i="17" l="1"/>
  <c r="C362" i="17" s="1"/>
  <c r="F361" i="17"/>
  <c r="G361" i="17" s="1"/>
  <c r="F361" i="16"/>
  <c r="G361" i="16" s="1"/>
  <c r="I361" i="16"/>
  <c r="C362" i="16" s="1"/>
  <c r="H362" i="17" l="1"/>
  <c r="J362" i="17" s="1"/>
  <c r="E362" i="17"/>
  <c r="E362" i="16"/>
  <c r="H362" i="16"/>
  <c r="J362" i="16" s="1"/>
  <c r="I362" i="17" l="1"/>
  <c r="C363" i="17" s="1"/>
  <c r="F362" i="17"/>
  <c r="G362" i="17" s="1"/>
  <c r="I362" i="16"/>
  <c r="C363" i="16" s="1"/>
  <c r="F362" i="16"/>
  <c r="G362" i="16" s="1"/>
  <c r="E363" i="17" l="1"/>
  <c r="H363" i="17"/>
  <c r="J363" i="17" s="1"/>
  <c r="H363" i="16"/>
  <c r="J363" i="16" s="1"/>
  <c r="E363" i="16"/>
  <c r="F363" i="17" l="1"/>
  <c r="G363" i="17" s="1"/>
  <c r="I363" i="17"/>
  <c r="C364" i="17" s="1"/>
  <c r="F363" i="16"/>
  <c r="G363" i="16" s="1"/>
  <c r="I363" i="16"/>
  <c r="C364" i="16" s="1"/>
  <c r="H364" i="17" l="1"/>
  <c r="J364" i="17" s="1"/>
  <c r="E364" i="17"/>
  <c r="E364" i="16"/>
  <c r="H364" i="16"/>
  <c r="J364" i="16" s="1"/>
  <c r="I364" i="17" l="1"/>
  <c r="C365" i="17" s="1"/>
  <c r="F364" i="17"/>
  <c r="G364" i="17" s="1"/>
  <c r="I364" i="16"/>
  <c r="C365" i="16" s="1"/>
  <c r="F364" i="16"/>
  <c r="G364" i="16" s="1"/>
  <c r="H365" i="17" l="1"/>
  <c r="J365" i="17" s="1"/>
  <c r="E365" i="17"/>
  <c r="H365" i="16"/>
  <c r="J365" i="16" s="1"/>
  <c r="E365" i="16"/>
  <c r="I365" i="17" l="1"/>
  <c r="C366" i="17" s="1"/>
  <c r="F365" i="17"/>
  <c r="G365" i="17" s="1"/>
  <c r="F365" i="16"/>
  <c r="G365" i="16" s="1"/>
  <c r="I365" i="16"/>
  <c r="C366" i="16" s="1"/>
  <c r="H366" i="17" l="1"/>
  <c r="J366" i="17" s="1"/>
  <c r="E366" i="17"/>
  <c r="H366" i="16"/>
  <c r="J366" i="16" s="1"/>
  <c r="E366" i="16"/>
  <c r="F366" i="17" l="1"/>
  <c r="G366" i="17" s="1"/>
  <c r="I366" i="17"/>
  <c r="C367" i="17" s="1"/>
  <c r="F366" i="16"/>
  <c r="G366" i="16" s="1"/>
  <c r="I366" i="16"/>
  <c r="C367" i="16" s="1"/>
  <c r="H367" i="17" l="1"/>
  <c r="J367" i="17" s="1"/>
  <c r="E367" i="17"/>
  <c r="H367" i="16"/>
  <c r="J367" i="16" s="1"/>
  <c r="E367" i="16"/>
  <c r="F367" i="17" l="1"/>
  <c r="G367" i="17" s="1"/>
  <c r="I367" i="17"/>
  <c r="C368" i="17" s="1"/>
  <c r="F367" i="16"/>
  <c r="G367" i="16" s="1"/>
  <c r="I367" i="16"/>
  <c r="C368" i="16" s="1"/>
  <c r="H368" i="17" l="1"/>
  <c r="J368" i="17" s="1"/>
  <c r="E368" i="17"/>
  <c r="H368" i="16"/>
  <c r="J368" i="16" s="1"/>
  <c r="E368" i="16"/>
  <c r="F368" i="17" l="1"/>
  <c r="G368" i="17" s="1"/>
  <c r="I368" i="17"/>
  <c r="C369" i="17" s="1"/>
  <c r="I368" i="16"/>
  <c r="C369" i="16" s="1"/>
  <c r="F368" i="16"/>
  <c r="G368" i="16" s="1"/>
  <c r="H369" i="17" l="1"/>
  <c r="J369" i="17" s="1"/>
  <c r="E369" i="17"/>
  <c r="H369" i="16"/>
  <c r="J369" i="16" s="1"/>
  <c r="E369" i="16"/>
  <c r="F369" i="17" l="1"/>
  <c r="G369" i="17" s="1"/>
  <c r="I369" i="17"/>
  <c r="C370" i="17" s="1"/>
  <c r="I369" i="16"/>
  <c r="C370" i="16" s="1"/>
  <c r="F369" i="16"/>
  <c r="G369" i="16" s="1"/>
  <c r="H370" i="17" l="1"/>
  <c r="J370" i="17" s="1"/>
  <c r="E370" i="17"/>
  <c r="H370" i="16"/>
  <c r="J370" i="16" s="1"/>
  <c r="E370" i="16"/>
  <c r="F370" i="17" l="1"/>
  <c r="G370" i="17" s="1"/>
  <c r="I370" i="17"/>
  <c r="C371" i="17" s="1"/>
  <c r="F370" i="16"/>
  <c r="G370" i="16" s="1"/>
  <c r="I370" i="16"/>
  <c r="C371" i="16" s="1"/>
  <c r="H371" i="17" l="1"/>
  <c r="J371" i="17" s="1"/>
  <c r="E371" i="17"/>
  <c r="H371" i="16"/>
  <c r="J371" i="16" s="1"/>
  <c r="E371" i="16"/>
  <c r="F371" i="17" l="1"/>
  <c r="G371" i="17" s="1"/>
  <c r="I371" i="17"/>
  <c r="C372" i="17" s="1"/>
  <c r="F371" i="16"/>
  <c r="G371" i="16" s="1"/>
  <c r="I371" i="16"/>
  <c r="C372" i="16" s="1"/>
  <c r="H372" i="17" l="1"/>
  <c r="J372" i="17" s="1"/>
  <c r="E372" i="17"/>
  <c r="E372" i="16"/>
  <c r="H372" i="16"/>
  <c r="J372" i="16" s="1"/>
  <c r="I372" i="17" l="1"/>
  <c r="C373" i="17" s="1"/>
  <c r="F372" i="17"/>
  <c r="G372" i="17" s="1"/>
  <c r="I372" i="16"/>
  <c r="C373" i="16" s="1"/>
  <c r="F372" i="16"/>
  <c r="G372" i="16" s="1"/>
  <c r="H373" i="17" l="1"/>
  <c r="J373" i="17" s="1"/>
  <c r="E373" i="17"/>
  <c r="H373" i="16"/>
  <c r="J373" i="16" s="1"/>
  <c r="E373" i="16"/>
  <c r="F373" i="17" l="1"/>
  <c r="G373" i="17" s="1"/>
  <c r="I373" i="17"/>
  <c r="C374" i="17" s="1"/>
  <c r="I373" i="16"/>
  <c r="C374" i="16" s="1"/>
  <c r="F373" i="16"/>
  <c r="G373" i="16" s="1"/>
  <c r="H374" i="17" l="1"/>
  <c r="E374" i="17"/>
  <c r="H8" i="16"/>
  <c r="H9" i="16"/>
  <c r="H374" i="16"/>
  <c r="J374" i="16" s="1"/>
  <c r="E374" i="16"/>
  <c r="H8" i="17" l="1"/>
  <c r="F374" i="17"/>
  <c r="G374" i="17" s="1"/>
  <c r="I374" i="17"/>
  <c r="H7" i="17" s="1"/>
  <c r="H9" i="17"/>
  <c r="J374" i="17"/>
  <c r="F374" i="16"/>
  <c r="G374" i="16" s="1"/>
  <c r="I374" i="16"/>
  <c r="H7" i="16" s="1"/>
  <c r="D34" i="18" l="1"/>
  <c r="D35" i="18" s="1"/>
  <c r="E4" i="18" s="1"/>
  <c r="E10" i="18" s="1"/>
  <c r="E32" i="18"/>
  <c r="F32" i="18" l="1"/>
  <c r="E34" i="18"/>
  <c r="E35" i="18" s="1"/>
  <c r="F4" i="18" s="1"/>
  <c r="F10" i="18" s="1"/>
  <c r="G32" i="18" l="1"/>
  <c r="F34" i="18"/>
  <c r="F35" i="18" s="1"/>
  <c r="G4" i="18" s="1"/>
  <c r="G10" i="18" s="1"/>
  <c r="H32" i="18" l="1"/>
  <c r="G34" i="18"/>
  <c r="G35" i="18" s="1"/>
  <c r="H4" i="18" s="1"/>
  <c r="H10" i="18" s="1"/>
  <c r="I32" i="18" l="1"/>
  <c r="H34" i="18"/>
  <c r="H35" i="18" s="1"/>
  <c r="I4" i="18" s="1"/>
  <c r="I10" i="18" s="1"/>
  <c r="J32" i="18" l="1"/>
  <c r="I34" i="18"/>
  <c r="I35" i="18" s="1"/>
  <c r="J4" i="18" s="1"/>
  <c r="J10" i="18" s="1"/>
  <c r="K32" i="18" l="1"/>
  <c r="J34" i="18"/>
  <c r="J35" i="18" s="1"/>
  <c r="K4" i="18" s="1"/>
  <c r="K10" i="18" s="1"/>
  <c r="L32" i="18" l="1"/>
  <c r="K34" i="18"/>
  <c r="K35" i="18" s="1"/>
  <c r="L4" i="18" s="1"/>
  <c r="L10" i="18" s="1"/>
  <c r="M32" i="18" l="1"/>
  <c r="L34" i="18"/>
  <c r="L35" i="18" s="1"/>
  <c r="M4" i="18" s="1"/>
  <c r="M10" i="18" s="1"/>
  <c r="N32" i="18" l="1"/>
  <c r="M34" i="18"/>
  <c r="M35" i="18" s="1"/>
  <c r="N4" i="18" s="1"/>
  <c r="N10" i="18" s="1"/>
  <c r="O32" i="18" l="1"/>
  <c r="N34" i="18"/>
  <c r="N35" i="18" s="1"/>
  <c r="O4" i="18" s="1"/>
  <c r="O10" i="18" s="1"/>
  <c r="O34" i="18" l="1"/>
  <c r="O35" i="18" s="1"/>
  <c r="Q4" i="18" s="1"/>
  <c r="Q10" i="18" s="1"/>
  <c r="P32" i="18"/>
  <c r="Q32" i="18" l="1"/>
  <c r="Q34" i="18" s="1"/>
  <c r="Q35" i="18" s="1"/>
  <c r="C104" i="19"/>
  <c r="C32" i="19"/>
  <c r="P34" i="18"/>
  <c r="C68" i="19"/>
  <c r="D68" i="19" l="1"/>
  <c r="C70" i="19"/>
  <c r="C71" i="19" s="1"/>
  <c r="D32" i="19"/>
  <c r="C34" i="19"/>
  <c r="C106" i="19"/>
  <c r="C107" i="19" s="1"/>
  <c r="D104" i="19"/>
  <c r="D76" i="19" l="1"/>
  <c r="D82" i="19" s="1"/>
  <c r="C30" i="9"/>
  <c r="C35" i="19"/>
  <c r="C28" i="9" s="1"/>
  <c r="D40" i="19"/>
  <c r="D46" i="19" s="1"/>
  <c r="C29" i="9"/>
  <c r="E104" i="19"/>
  <c r="D106" i="19"/>
  <c r="D34" i="19"/>
  <c r="E32" i="19"/>
  <c r="E68" i="19"/>
  <c r="D70" i="19"/>
  <c r="D107" i="19" l="1"/>
  <c r="E76" i="19" s="1"/>
  <c r="E82" i="19" s="1"/>
  <c r="D71" i="19"/>
  <c r="E40" i="19" s="1"/>
  <c r="E46" i="19" s="1"/>
  <c r="D4" i="19"/>
  <c r="D10" i="19" s="1"/>
  <c r="D35" i="19" s="1"/>
  <c r="E4" i="19" s="1"/>
  <c r="E10" i="19" s="1"/>
  <c r="E106" i="19"/>
  <c r="F104" i="19"/>
  <c r="F32" i="19"/>
  <c r="E34" i="19"/>
  <c r="F68" i="19"/>
  <c r="E70" i="19"/>
  <c r="E71" i="19" l="1"/>
  <c r="F40" i="19" s="1"/>
  <c r="F46" i="19" s="1"/>
  <c r="E107" i="19"/>
  <c r="F76" i="19" s="1"/>
  <c r="F82" i="19" s="1"/>
  <c r="E35" i="19"/>
  <c r="D28" i="9" s="1"/>
  <c r="F34" i="19"/>
  <c r="G32" i="19"/>
  <c r="G68" i="19"/>
  <c r="F70" i="19"/>
  <c r="G104" i="19"/>
  <c r="F106" i="19"/>
  <c r="D29" i="9" l="1"/>
  <c r="F4" i="19"/>
  <c r="F10" i="19" s="1"/>
  <c r="F35" i="19" s="1"/>
  <c r="G4" i="19" s="1"/>
  <c r="G10" i="19" s="1"/>
  <c r="D30" i="9"/>
  <c r="F107" i="19"/>
  <c r="G76" i="19" s="1"/>
  <c r="G82" i="19" s="1"/>
  <c r="F71" i="19"/>
  <c r="G40" i="19" s="1"/>
  <c r="G46" i="19" s="1"/>
  <c r="G34" i="19"/>
  <c r="H32" i="19"/>
  <c r="H68" i="19"/>
  <c r="G70" i="19"/>
  <c r="H104" i="19"/>
  <c r="G106" i="19"/>
  <c r="G107" i="19" l="1"/>
  <c r="H76" i="19" s="1"/>
  <c r="H82" i="19" s="1"/>
  <c r="G35" i="19"/>
  <c r="H4" i="19" s="1"/>
  <c r="H10" i="19" s="1"/>
  <c r="G71" i="19"/>
  <c r="E29" i="9" s="1"/>
  <c r="I104" i="19"/>
  <c r="H106" i="19"/>
  <c r="I68" i="19"/>
  <c r="H70" i="19"/>
  <c r="I32" i="19"/>
  <c r="H34" i="19"/>
  <c r="H40" i="19" l="1"/>
  <c r="H46" i="19" s="1"/>
  <c r="H71" i="19" s="1"/>
  <c r="I40" i="19" s="1"/>
  <c r="I46" i="19" s="1"/>
  <c r="E28" i="9"/>
  <c r="E30" i="9"/>
  <c r="H35" i="19"/>
  <c r="I4" i="19" s="1"/>
  <c r="I10" i="19" s="1"/>
  <c r="H107" i="19"/>
  <c r="I76" i="19" s="1"/>
  <c r="I82" i="19" s="1"/>
  <c r="I34" i="19"/>
  <c r="I35" i="19" s="1"/>
  <c r="J32" i="19"/>
  <c r="I70" i="19"/>
  <c r="J68" i="19"/>
  <c r="J104" i="19"/>
  <c r="I106" i="19"/>
  <c r="I107" i="19" l="1"/>
  <c r="F30" i="9" s="1"/>
  <c r="I71" i="19"/>
  <c r="J40" i="19" s="1"/>
  <c r="J46" i="19" s="1"/>
  <c r="J4" i="19"/>
  <c r="J10" i="19" s="1"/>
  <c r="F28" i="9"/>
  <c r="F29" i="9"/>
  <c r="K104" i="19"/>
  <c r="J106" i="19"/>
  <c r="K68" i="19"/>
  <c r="J70" i="19"/>
  <c r="K32" i="19"/>
  <c r="J34" i="19"/>
  <c r="J35" i="19" l="1"/>
  <c r="K4" i="19" s="1"/>
  <c r="K10" i="19" s="1"/>
  <c r="J76" i="19"/>
  <c r="J82" i="19" s="1"/>
  <c r="J107" i="19" s="1"/>
  <c r="K76" i="19" s="1"/>
  <c r="K82" i="19" s="1"/>
  <c r="J71" i="19"/>
  <c r="K40" i="19" s="1"/>
  <c r="K46" i="19" s="1"/>
  <c r="L104" i="19"/>
  <c r="K106" i="19"/>
  <c r="L32" i="19"/>
  <c r="K34" i="19"/>
  <c r="L68" i="19"/>
  <c r="K70" i="19"/>
  <c r="K35" i="19" l="1"/>
  <c r="L4" i="19" s="1"/>
  <c r="L10" i="19" s="1"/>
  <c r="K71" i="19"/>
  <c r="L40" i="19" s="1"/>
  <c r="L46" i="19" s="1"/>
  <c r="K107" i="19"/>
  <c r="L76" i="19" s="1"/>
  <c r="L82" i="19" s="1"/>
  <c r="M68" i="19"/>
  <c r="M70" i="19" s="1"/>
  <c r="L70" i="19"/>
  <c r="M32" i="19"/>
  <c r="M34" i="19" s="1"/>
  <c r="L34" i="19"/>
  <c r="M104" i="19"/>
  <c r="M106" i="19" s="1"/>
  <c r="L106" i="19"/>
  <c r="L35" i="19" l="1"/>
  <c r="G28" i="9" s="1"/>
  <c r="L71" i="19"/>
  <c r="L107" i="19"/>
  <c r="G30" i="9" s="1"/>
  <c r="M40" i="19"/>
  <c r="M46" i="19" s="1"/>
  <c r="M71" i="19" s="1"/>
  <c r="N40" i="19" s="1"/>
  <c r="G29" i="9"/>
  <c r="D33" i="20"/>
  <c r="M4" i="19" l="1"/>
  <c r="M10" i="19" s="1"/>
  <c r="M35" i="19" s="1"/>
  <c r="N4" i="19" s="1"/>
  <c r="M76" i="19"/>
  <c r="M82" i="19" s="1"/>
  <c r="M107" i="19" s="1"/>
  <c r="N76" i="19" s="1"/>
  <c r="D98" i="8"/>
</calcChain>
</file>

<file path=xl/sharedStrings.xml><?xml version="1.0" encoding="utf-8"?>
<sst xmlns="http://schemas.openxmlformats.org/spreadsheetml/2006/main" count="865" uniqueCount="481">
  <si>
    <t>%</t>
  </si>
  <si>
    <t>Name of business:</t>
  </si>
  <si>
    <t>Your business identity</t>
  </si>
  <si>
    <t>Hints</t>
  </si>
  <si>
    <t>Unit</t>
  </si>
  <si>
    <t>Funding your business</t>
  </si>
  <si>
    <t>%/annum</t>
  </si>
  <si>
    <t>$</t>
  </si>
  <si>
    <t>$/month</t>
  </si>
  <si>
    <t>years</t>
  </si>
  <si>
    <t>If you have access to grant money to start your business, how much can you get?</t>
  </si>
  <si>
    <t>What is the main products that you will be selling?</t>
  </si>
  <si>
    <t>What is the main services you will be selling?</t>
  </si>
  <si>
    <t>Watt</t>
  </si>
  <si>
    <t>What will the</t>
  </si>
  <si>
    <t>text</t>
  </si>
  <si>
    <t xml:space="preserve">How much power does the </t>
  </si>
  <si>
    <t>need?</t>
  </si>
  <si>
    <t>How many hours will the</t>
  </si>
  <si>
    <r>
      <t>run</t>
    </r>
    <r>
      <rPr>
        <b/>
        <sz val="10"/>
        <rFont val="Arial"/>
        <family val="2"/>
      </rPr>
      <t xml:space="preserve"> in a day</t>
    </r>
    <r>
      <rPr>
        <sz val="10"/>
        <rFont val="Arial"/>
        <family val="2"/>
      </rPr>
      <t xml:space="preserve"> if you are busy?</t>
    </r>
  </si>
  <si>
    <t>hrs/day</t>
  </si>
  <si>
    <t>What type is the 1st Appliance that your business needs?</t>
  </si>
  <si>
    <t xml:space="preserve">How many </t>
  </si>
  <si>
    <t>do you need?</t>
  </si>
  <si>
    <t>qty</t>
  </si>
  <si>
    <t>What will all the</t>
  </si>
  <si>
    <t>cost you per month if you are busy?</t>
  </si>
  <si>
    <t>Value</t>
  </si>
  <si>
    <t>Questions</t>
  </si>
  <si>
    <t>cost you to buy?</t>
  </si>
  <si>
    <t>Watts</t>
  </si>
  <si>
    <t>days</t>
  </si>
  <si>
    <t>What type is the 2nd Appliance that your business needs?</t>
  </si>
  <si>
    <t>What type is the 3rd Appliance that your business needs?</t>
  </si>
  <si>
    <t>If you need a bank loan, what is the name of the 1st Bank?</t>
  </si>
  <si>
    <t>How much money from</t>
  </si>
  <si>
    <t>do you want to borrow?</t>
  </si>
  <si>
    <t>How much interest will</t>
  </si>
  <si>
    <t>charge you every year?</t>
  </si>
  <si>
    <t xml:space="preserve">To pay off your debts to </t>
  </si>
  <si>
    <t>will be for how many years?</t>
  </si>
  <si>
    <t>If you need another bank loan, what is the name of the 2nd Bank?</t>
  </si>
  <si>
    <t>Your are selling the product:</t>
  </si>
  <si>
    <t>Your are selling the service:</t>
  </si>
  <si>
    <t>Type of main products:</t>
  </si>
  <si>
    <t>Type of main services:</t>
  </si>
  <si>
    <t>The total cost for such a PV system installed at your business premises is how much?</t>
  </si>
  <si>
    <t>Obtain quotation from PV supplier</t>
  </si>
  <si>
    <t>What type is the 4th Appliance that your business needs?</t>
  </si>
  <si>
    <t>Cost of all electric appliances:</t>
  </si>
  <si>
    <t>Cost of PV system:</t>
  </si>
  <si>
    <t>How much own funds (capital) do you have to start your business?</t>
  </si>
  <si>
    <t>How much deposit does</t>
  </si>
  <si>
    <t>require to approve your loan?</t>
  </si>
  <si>
    <t>Enter Values</t>
  </si>
  <si>
    <t>Loan Summary</t>
  </si>
  <si>
    <t>Loan Amount</t>
  </si>
  <si>
    <t>Scheduled Payment</t>
  </si>
  <si>
    <t>Annual Interest Rate</t>
  </si>
  <si>
    <t>Scheduled Number of Payments</t>
  </si>
  <si>
    <t>Loan Period in Years</t>
  </si>
  <si>
    <t>Actual Number of Payments</t>
  </si>
  <si>
    <t>Number of Payments Per Year</t>
  </si>
  <si>
    <t>Total Early Payments</t>
  </si>
  <si>
    <t>Start Date of Loan</t>
  </si>
  <si>
    <t>Total Interest</t>
  </si>
  <si>
    <t>Optional Extra Payments</t>
  </si>
  <si>
    <t>PmtNo.</t>
  </si>
  <si>
    <t>Payment Date</t>
  </si>
  <si>
    <t>Beginning Balance</t>
  </si>
  <si>
    <t>Extra Payment</t>
  </si>
  <si>
    <t>Total Payment</t>
  </si>
  <si>
    <t>Principal</t>
  </si>
  <si>
    <t>Interest</t>
  </si>
  <si>
    <t>Ending Balance</t>
  </si>
  <si>
    <t>Cumulative Interest</t>
  </si>
  <si>
    <t>Fiscal Year Begins:</t>
  </si>
  <si>
    <t>CASH RECEIPTS</t>
  </si>
  <si>
    <t>Cash Sales</t>
  </si>
  <si>
    <t>TOTAL CASH RECEIPTS</t>
  </si>
  <si>
    <r>
      <t>Total Cash Available</t>
    </r>
    <r>
      <rPr>
        <sz val="8"/>
        <rFont val="Arial"/>
        <family val="2"/>
      </rPr>
      <t xml:space="preserve"> (before cash out)</t>
    </r>
  </si>
  <si>
    <t>CASH PAID OUT</t>
  </si>
  <si>
    <t>SUBTOTAL</t>
  </si>
  <si>
    <t>TOTAL CASH PAID OUT</t>
  </si>
  <si>
    <t>Wh/day</t>
  </si>
  <si>
    <t>1st Loan Repayment</t>
  </si>
  <si>
    <t>Bank:</t>
  </si>
  <si>
    <t>2nd Loan Repayment</t>
  </si>
  <si>
    <t>What is the preferred date on which you want to have the loan to be available for you to start your business?</t>
  </si>
  <si>
    <t>dd/mm/yyyy</t>
  </si>
  <si>
    <t>Questionnaire Sheet</t>
  </si>
  <si>
    <t>Summary Sheet</t>
  </si>
  <si>
    <t>Energy calculation</t>
  </si>
  <si>
    <t>Qty</t>
  </si>
  <si>
    <t>Wattage (W)</t>
  </si>
  <si>
    <t>Hrs/day</t>
  </si>
  <si>
    <t>Total:</t>
  </si>
  <si>
    <t>Type of appliance</t>
  </si>
  <si>
    <t>How much do the batteries for your PV system cost if you need to replace them all?</t>
  </si>
  <si>
    <t>Will the</t>
  </si>
  <si>
    <t>Inverter?</t>
  </si>
  <si>
    <t>Yes or No?</t>
  </si>
  <si>
    <t>Days of Autonomy:</t>
  </si>
  <si>
    <t>What is the name of your (new) business?</t>
  </si>
  <si>
    <t>rent of business premises</t>
  </si>
  <si>
    <t>staff salaries</t>
  </si>
  <si>
    <t>taxes and duties</t>
  </si>
  <si>
    <t>sub-contractors</t>
  </si>
  <si>
    <t>advertising</t>
  </si>
  <si>
    <t>transport costs</t>
  </si>
  <si>
    <t>delivery costs</t>
  </si>
  <si>
    <t>water, electricity and other utilities</t>
  </si>
  <si>
    <t>various</t>
  </si>
  <si>
    <t>For the maintenance and repair costs for the</t>
  </si>
  <si>
    <t>how much will you save per month?</t>
  </si>
  <si>
    <t>Running expenses (monthly)</t>
  </si>
  <si>
    <t>includes all appliances and PV system</t>
  </si>
  <si>
    <t>Total investment costs for assets</t>
  </si>
  <si>
    <t>Total own funding or grant funding available:</t>
  </si>
  <si>
    <t>Total amount borrowed from bank(s)</t>
  </si>
  <si>
    <t>Total funds required for 1st month:</t>
  </si>
  <si>
    <t>Monthly savings for appliance maintenance and repairs:</t>
  </si>
  <si>
    <t>Total monthly expenses:</t>
  </si>
  <si>
    <t>Note: Add any date. This is important for loan repayment calculation.</t>
  </si>
  <si>
    <t>Basic information</t>
  </si>
  <si>
    <t>Company name:</t>
  </si>
  <si>
    <t>Scenario: Stable</t>
  </si>
  <si>
    <t>Scenario: Weak</t>
  </si>
  <si>
    <t>Energy storage:</t>
  </si>
  <si>
    <t>Wh</t>
  </si>
  <si>
    <t>Bank loan deposits required:</t>
  </si>
  <si>
    <t>Maximum power, if all appliances are connected at the same time</t>
  </si>
  <si>
    <t>Maximum consumption, if all appliances are working at the same time</t>
  </si>
  <si>
    <t>None, Diesel engine, petrol engine, grid electricity</t>
  </si>
  <si>
    <t>every month?</t>
  </si>
  <si>
    <t>Amount spent on fuel or grid electricity</t>
  </si>
  <si>
    <t>If you are planning to buy a new</t>
  </si>
  <si>
    <t>how much will it cost you?</t>
  </si>
  <si>
    <t>Investment cost</t>
  </si>
  <si>
    <t>PV System</t>
  </si>
  <si>
    <t>Investment cost ($)</t>
  </si>
  <si>
    <t>Fuel cost ($/month)</t>
  </si>
  <si>
    <t>Maintenance cost ($/month)</t>
  </si>
  <si>
    <t>consumables</t>
  </si>
  <si>
    <t>input materials</t>
  </si>
  <si>
    <t>Month1</t>
  </si>
  <si>
    <t>Month2</t>
  </si>
  <si>
    <t>Month3</t>
  </si>
  <si>
    <t>Month4</t>
  </si>
  <si>
    <t>Month5</t>
  </si>
  <si>
    <t>Month6</t>
  </si>
  <si>
    <t>Month7</t>
  </si>
  <si>
    <t>Month8</t>
  </si>
  <si>
    <t>Month9</t>
  </si>
  <si>
    <t>Month10</t>
  </si>
  <si>
    <t>Month11</t>
  </si>
  <si>
    <t>Month12</t>
  </si>
  <si>
    <t>Month13</t>
  </si>
  <si>
    <t>Month14</t>
  </si>
  <si>
    <t>Month15</t>
  </si>
  <si>
    <t>Month16</t>
  </si>
  <si>
    <t>Month17</t>
  </si>
  <si>
    <t>Month18</t>
  </si>
  <si>
    <t>Month19</t>
  </si>
  <si>
    <t>Month20</t>
  </si>
  <si>
    <t>Month21</t>
  </si>
  <si>
    <t>Month22</t>
  </si>
  <si>
    <t>Month23</t>
  </si>
  <si>
    <t>Month24</t>
  </si>
  <si>
    <t>Month25</t>
  </si>
  <si>
    <t>Month26</t>
  </si>
  <si>
    <t>Month27</t>
  </si>
  <si>
    <t>Month28</t>
  </si>
  <si>
    <t>Month29</t>
  </si>
  <si>
    <t>Month30</t>
  </si>
  <si>
    <t>Month31</t>
  </si>
  <si>
    <t>Month32</t>
  </si>
  <si>
    <t>Month33</t>
  </si>
  <si>
    <t>Month34</t>
  </si>
  <si>
    <t>Month35</t>
  </si>
  <si>
    <t>Month36</t>
  </si>
  <si>
    <t>Obtain quotation from supplier</t>
  </si>
  <si>
    <t>What annual price increases for your costs do you expect?</t>
  </si>
  <si>
    <t>Other Sales</t>
  </si>
  <si>
    <t>Year 2</t>
  </si>
  <si>
    <t>Year 1</t>
  </si>
  <si>
    <t>Year 3</t>
  </si>
  <si>
    <t>Year 4</t>
  </si>
  <si>
    <t>Year 5</t>
  </si>
  <si>
    <t>Year 6</t>
  </si>
  <si>
    <t>Year 7</t>
  </si>
  <si>
    <t>Year 8</t>
  </si>
  <si>
    <t>Year 9</t>
  </si>
  <si>
    <t>Year 10</t>
  </si>
  <si>
    <t>Year 11</t>
  </si>
  <si>
    <t>10-Year Cash Flow</t>
  </si>
  <si>
    <t>12-Month Cash Flow</t>
  </si>
  <si>
    <t>Cash Position (end of month)</t>
  </si>
  <si>
    <r>
      <t xml:space="preserve">Cash Position </t>
    </r>
    <r>
      <rPr>
        <sz val="8"/>
        <rFont val="Arial"/>
        <family val="2"/>
      </rPr>
      <t>(end of year)</t>
    </r>
  </si>
  <si>
    <t>Start-up</t>
  </si>
  <si>
    <r>
      <t>STABLE: CASH AVAILABLE</t>
    </r>
    <r>
      <rPr>
        <sz val="8"/>
        <rFont val="Arial"/>
        <family val="2"/>
      </rPr>
      <t xml:space="preserve"> (beginning of month)</t>
    </r>
  </si>
  <si>
    <r>
      <t>WEAK: CASH AVAILABLE</t>
    </r>
    <r>
      <rPr>
        <sz val="8"/>
        <rFont val="Arial"/>
        <family val="2"/>
      </rPr>
      <t xml:space="preserve"> (beginning of month)</t>
    </r>
  </si>
  <si>
    <r>
      <t>STABLE: CASH AVAILABLE</t>
    </r>
    <r>
      <rPr>
        <sz val="8"/>
        <rFont val="Arial"/>
        <family val="2"/>
      </rPr>
      <t xml:space="preserve"> (beginning of year)</t>
    </r>
  </si>
  <si>
    <r>
      <t>WEAK: CASH AVAILABLE</t>
    </r>
    <r>
      <rPr>
        <sz val="8"/>
        <rFont val="Arial"/>
        <family val="2"/>
      </rPr>
      <t xml:space="preserve"> (beginning of year)</t>
    </r>
  </si>
  <si>
    <t>Monthly loan repayment to 1st Bank</t>
  </si>
  <si>
    <t>Monthly loan repayment to 2nd Bank</t>
  </si>
  <si>
    <t>Year 12</t>
  </si>
  <si>
    <t>A</t>
  </si>
  <si>
    <t>A.1</t>
  </si>
  <si>
    <t>A.2</t>
  </si>
  <si>
    <t>A.3</t>
  </si>
  <si>
    <t>A.4</t>
  </si>
  <si>
    <t>A.6</t>
  </si>
  <si>
    <t>B</t>
  </si>
  <si>
    <t>C</t>
  </si>
  <si>
    <t>C.1</t>
  </si>
  <si>
    <t>C.1.1</t>
  </si>
  <si>
    <t>C.1.2</t>
  </si>
  <si>
    <t>C.1.3</t>
  </si>
  <si>
    <t>C.1.4</t>
  </si>
  <si>
    <t>C.2.1</t>
  </si>
  <si>
    <t>C.2.2</t>
  </si>
  <si>
    <t>C.2.3</t>
  </si>
  <si>
    <t>D</t>
  </si>
  <si>
    <t>D.3.1</t>
  </si>
  <si>
    <t>D.3.2</t>
  </si>
  <si>
    <t>D.3.3</t>
  </si>
  <si>
    <t>D.3.4</t>
  </si>
  <si>
    <t>D.3.5</t>
  </si>
  <si>
    <t>D.4.1</t>
  </si>
  <si>
    <t>D.4.2</t>
  </si>
  <si>
    <t>D.4.3</t>
  </si>
  <si>
    <t>D.4.4</t>
  </si>
  <si>
    <t>D.4.5</t>
  </si>
  <si>
    <t>E.1</t>
  </si>
  <si>
    <t>E.2</t>
  </si>
  <si>
    <t>E.3</t>
  </si>
  <si>
    <t>Annual increase ($/annum)</t>
  </si>
  <si>
    <t>if RED: This value is too low to start your business</t>
  </si>
  <si>
    <t>Review Sheet</t>
  </si>
  <si>
    <t>To consider whether your business idea has prospects for success, several key questions need to be answered. Please look at the below and answer the questions one at a time. Do not feel overwhelmed, but simply take it step by step. This questionnaire allows you to think about your future business in a systematic way so that you can make an informed decision and avoid common pitfalls.</t>
  </si>
  <si>
    <t>Grant money is a gift you may receive from a relative, a family contribution or support from another organisation or government</t>
  </si>
  <si>
    <t xml:space="preserve">Without these materials (e.g. wood, cloth, eggs) your business cannot produce anything </t>
  </si>
  <si>
    <t>With these materials you can produce better quality products, but they are not essential</t>
  </si>
  <si>
    <r>
      <t xml:space="preserve">What will be the </t>
    </r>
    <r>
      <rPr>
        <b/>
        <sz val="10"/>
        <color rgb="FFCC0000"/>
        <rFont val="Arial"/>
        <family val="2"/>
      </rPr>
      <t>essential</t>
    </r>
    <r>
      <rPr>
        <sz val="10"/>
        <rFont val="Arial"/>
        <family val="2"/>
      </rPr>
      <t xml:space="preserve"> input materials you need to buy for your business?</t>
    </r>
  </si>
  <si>
    <r>
      <t xml:space="preserve">What will be the </t>
    </r>
    <r>
      <rPr>
        <b/>
        <sz val="10"/>
        <color rgb="FFCC0000"/>
        <rFont val="Arial"/>
        <family val="2"/>
      </rPr>
      <t>essential</t>
    </r>
    <r>
      <rPr>
        <sz val="10"/>
        <rFont val="Arial"/>
        <family val="2"/>
      </rPr>
      <t xml:space="preserve"> consumables you need to buy for your business?</t>
    </r>
  </si>
  <si>
    <r>
      <t xml:space="preserve">What will be the </t>
    </r>
    <r>
      <rPr>
        <sz val="10"/>
        <color rgb="FFCC0000"/>
        <rFont val="Arial"/>
        <family val="2"/>
      </rPr>
      <t>optional</t>
    </r>
    <r>
      <rPr>
        <sz val="10"/>
        <rFont val="Arial"/>
        <family val="2"/>
      </rPr>
      <t xml:space="preserve"> input materials you need to buy for your business?</t>
    </r>
  </si>
  <si>
    <r>
      <t xml:space="preserve">What will be the </t>
    </r>
    <r>
      <rPr>
        <sz val="10"/>
        <color rgb="FFCC0000"/>
        <rFont val="Arial"/>
        <family val="2"/>
      </rPr>
      <t>optional</t>
    </r>
    <r>
      <rPr>
        <sz val="10"/>
        <rFont val="Arial"/>
        <family val="2"/>
      </rPr>
      <t xml:space="preserve"> consumables you need to buy for your business?</t>
    </r>
  </si>
  <si>
    <t>Your business income</t>
  </si>
  <si>
    <t>Your business expenditure</t>
  </si>
  <si>
    <t>Scenario: Strong</t>
  </si>
  <si>
    <t>registration fees</t>
  </si>
  <si>
    <t>How much will your once-off start-up expenses be for establishing your business, such as:</t>
  </si>
  <si>
    <t>insurance fees</t>
  </si>
  <si>
    <t>bookkeeping or accounting fees</t>
  </si>
  <si>
    <t>renovation of business premises</t>
  </si>
  <si>
    <t>legal fees</t>
  </si>
  <si>
    <t>How much will your recurring monthly expenses be that you must to consider, such as:</t>
  </si>
  <si>
    <t>How much will your recurring monthly general expenses be, such as:</t>
  </si>
  <si>
    <r>
      <t>STRONG: CASH AVAILABLE</t>
    </r>
    <r>
      <rPr>
        <sz val="8"/>
        <rFont val="Arial"/>
        <family val="2"/>
      </rPr>
      <t xml:space="preserve"> (beginning of month)</t>
    </r>
  </si>
  <si>
    <r>
      <t>STRONG: CASH AVAILABLE</t>
    </r>
    <r>
      <rPr>
        <sz val="8"/>
        <rFont val="Arial"/>
        <family val="2"/>
      </rPr>
      <t xml:space="preserve"> (beginning of year)</t>
    </r>
  </si>
  <si>
    <t>start-up expense</t>
  </si>
  <si>
    <t>e.g. furniture, chickens, clothes, milk, general groceries</t>
  </si>
  <si>
    <t>e.g. hair cutting, phone charging, construction, maintenance</t>
  </si>
  <si>
    <t>A.5</t>
  </si>
  <si>
    <t>A.7</t>
  </si>
  <si>
    <t>B.1</t>
  </si>
  <si>
    <t>B.2</t>
  </si>
  <si>
    <t>B.3</t>
  </si>
  <si>
    <r>
      <t xml:space="preserve">In a </t>
    </r>
    <r>
      <rPr>
        <b/>
        <sz val="10"/>
        <rFont val="Arial"/>
        <family val="2"/>
      </rPr>
      <t>very good</t>
    </r>
    <r>
      <rPr>
        <sz val="10"/>
        <rFont val="Arial"/>
        <family val="2"/>
      </rPr>
      <t xml:space="preserve"> month, what income could you expect?</t>
    </r>
  </si>
  <si>
    <r>
      <t xml:space="preserve">In an </t>
    </r>
    <r>
      <rPr>
        <b/>
        <sz val="10"/>
        <rFont val="Arial"/>
        <family val="2"/>
      </rPr>
      <t>average</t>
    </r>
    <r>
      <rPr>
        <sz val="10"/>
        <rFont val="Arial"/>
        <family val="2"/>
      </rPr>
      <t xml:space="preserve"> month, what is the income you can expect?</t>
    </r>
  </si>
  <si>
    <r>
      <t xml:space="preserve">In a </t>
    </r>
    <r>
      <rPr>
        <b/>
        <sz val="10"/>
        <rFont val="Arial"/>
        <family val="2"/>
      </rPr>
      <t>very bad</t>
    </r>
    <r>
      <rPr>
        <sz val="10"/>
        <rFont val="Arial"/>
        <family val="2"/>
      </rPr>
      <t xml:space="preserve"> month, what is the income you can expect?</t>
    </r>
  </si>
  <si>
    <t>C.1.5</t>
  </si>
  <si>
    <t>C.2</t>
  </si>
  <si>
    <t>C.2.4</t>
  </si>
  <si>
    <t>C.3</t>
  </si>
  <si>
    <t>C.3.1</t>
  </si>
  <si>
    <t>C.3.2</t>
  </si>
  <si>
    <t>C.3.3</t>
  </si>
  <si>
    <t>C.3.4</t>
  </si>
  <si>
    <t>C.3.5</t>
  </si>
  <si>
    <t>C.3.6</t>
  </si>
  <si>
    <t>C.3.7</t>
  </si>
  <si>
    <t>C.3.8</t>
  </si>
  <si>
    <t>C.3.9</t>
  </si>
  <si>
    <t>C.3.10</t>
  </si>
  <si>
    <t>C.3.11</t>
  </si>
  <si>
    <t>C.3.12</t>
  </si>
  <si>
    <t>C.3.13</t>
  </si>
  <si>
    <t>C.4</t>
  </si>
  <si>
    <t>Without these materials (e.g. nails, glue, yarn, needles, chick feed, paper, printer cartridges) your business cannot produce anything.</t>
  </si>
  <si>
    <t>If you pay for these services and not produce/generate them yourself</t>
  </si>
  <si>
    <t>Insurance for your equipment and premises against fire, theft, accidents and other</t>
  </si>
  <si>
    <t>For regular administration support done by another company on your behalf</t>
  </si>
  <si>
    <t>Regularly paid to another company to work on your behalf</t>
  </si>
  <si>
    <t>If you do not own your own premises; this could also include funds you wish to save for regular building renovation or improvement</t>
  </si>
  <si>
    <t>For delivery costs by another transporter to your business premises</t>
  </si>
  <si>
    <t>For own transport needs to go to clients or shops to buy materials; includes fuel and regular maintenance expenses</t>
  </si>
  <si>
    <t>phone costs</t>
  </si>
  <si>
    <t>For your telephone, fax, mobile, email and internet connection</t>
  </si>
  <si>
    <t>Your electric equipment</t>
  </si>
  <si>
    <t>Using your best judgement, consider how much income you can make. This is total income before any expenses. Please think about the maximum, average and lowest income possible in the market that you serve and for the size of your future business. If unsure make a guess and the tool will assist in showing whether your guessed income will be sufficient.</t>
  </si>
  <si>
    <t>For producing information materials, participate in events and other activities to promote your business</t>
  </si>
  <si>
    <t>Inflation, regular price increases as a result of fuel price increases or other external factors</t>
  </si>
  <si>
    <t>Cost of input materials and consumables:</t>
  </si>
  <si>
    <t>D.1.1</t>
  </si>
  <si>
    <t>D.1.2</t>
  </si>
  <si>
    <t>D.1.3</t>
  </si>
  <si>
    <t>D.1.4</t>
  </si>
  <si>
    <t>D.1.5</t>
  </si>
  <si>
    <t>D.1.6</t>
  </si>
  <si>
    <t>D.1.7</t>
  </si>
  <si>
    <t>D.2.1</t>
  </si>
  <si>
    <t>D.2.2</t>
  </si>
  <si>
    <t>D.2.3</t>
  </si>
  <si>
    <t>D.2.4</t>
  </si>
  <si>
    <t>D.2.5</t>
  </si>
  <si>
    <t>D.2.6</t>
  </si>
  <si>
    <t>D.2.7</t>
  </si>
  <si>
    <t>D.3.6</t>
  </si>
  <si>
    <t>D.3.7</t>
  </si>
  <si>
    <t>D.4.6</t>
  </si>
  <si>
    <t>D.4.7</t>
  </si>
  <si>
    <t>For operating your electrical equipment from a solar PV System, the system's PV module capacity should be:</t>
  </si>
  <si>
    <t>Watt peak (Wp)</t>
  </si>
  <si>
    <t>This is the length of time that the equipment will operate, or be charged every day</t>
  </si>
  <si>
    <t>Check in the equipment specifications what the power rating (W) of the equipment is; if a set of equipment, then add all the W together</t>
  </si>
  <si>
    <t>This is the money you willingly save every month so that you can easily replace the equipment if broken</t>
  </si>
  <si>
    <t xml:space="preserve">Note: an average of  </t>
  </si>
  <si>
    <t>sunshine hours per day is assumed, if this needs to be adjusted please change value</t>
  </si>
  <si>
    <t>Comparison with alternative electricity system:</t>
  </si>
  <si>
    <t>What electricity generation technology are you considering as alternative?</t>
  </si>
  <si>
    <t xml:space="preserve">How much do/would you spend on </t>
  </si>
  <si>
    <t>how much do/would you have to save monthly?</t>
  </si>
  <si>
    <r>
      <t xml:space="preserve">Note: this is optional and considers only the payback period between the solar PV System and another electricity generation technology (e.g. diesel generator); this alternative is </t>
    </r>
    <r>
      <rPr>
        <b/>
        <sz val="10"/>
        <color rgb="FFFF0000"/>
        <rFont val="Arial"/>
        <family val="2"/>
      </rPr>
      <t>not</t>
    </r>
    <r>
      <rPr>
        <sz val="10"/>
        <color rgb="FFFF0000"/>
        <rFont val="Arial"/>
        <family val="2"/>
      </rPr>
      <t xml:space="preserve"> considered in the business calculation.</t>
    </r>
  </si>
  <si>
    <t>E</t>
  </si>
  <si>
    <t>You will need at least the following sum for your business to get started:</t>
  </si>
  <si>
    <t>D.5.1</t>
  </si>
  <si>
    <t>D.5.2</t>
  </si>
  <si>
    <t>D.5.3</t>
  </si>
  <si>
    <t>E.3.1</t>
  </si>
  <si>
    <t>E.3.2</t>
  </si>
  <si>
    <t>E.3.3</t>
  </si>
  <si>
    <t>E.3.4</t>
  </si>
  <si>
    <t>E.3.5</t>
  </si>
  <si>
    <t>E.4</t>
  </si>
  <si>
    <t>E.4.1</t>
  </si>
  <si>
    <t>E.4.2</t>
  </si>
  <si>
    <t>E.4.3</t>
  </si>
  <si>
    <t>E.4.4</t>
  </si>
  <si>
    <t>E.4.5</t>
  </si>
  <si>
    <t>All operational expenses and loan repayment for 1st month</t>
  </si>
  <si>
    <t>Sensitive to:</t>
  </si>
  <si>
    <t>Days of autonomy</t>
  </si>
  <si>
    <t>Total number of electric appliances:</t>
  </si>
  <si>
    <t>Total money borrowed from bank(s):</t>
  </si>
  <si>
    <t>Average interest paid:</t>
  </si>
  <si>
    <t>Influenced by interest rate and loan period</t>
  </si>
  <si>
    <t>Average loan period (pay back):</t>
  </si>
  <si>
    <r>
      <t xml:space="preserve">Higher the interest </t>
    </r>
    <r>
      <rPr>
        <sz val="10"/>
        <rFont val="Arial"/>
        <family val="2"/>
      </rPr>
      <t>→</t>
    </r>
    <r>
      <rPr>
        <sz val="10"/>
        <rFont val="Arial"/>
      </rPr>
      <t xml:space="preserve"> the higher the payment to the bank over the entire loan period</t>
    </r>
  </si>
  <si>
    <t>The longer the loan period → the lower the monthly repayment to the bank</t>
  </si>
  <si>
    <t>Monthly loan repayment amount to:</t>
  </si>
  <si>
    <t>The higher → the larger the battery storage required and maintenance cost</t>
  </si>
  <si>
    <t>Total own money and grant:</t>
  </si>
  <si>
    <t>The higher → the less money needs to be borrowed</t>
  </si>
  <si>
    <t>Payback?</t>
  </si>
  <si>
    <t>Payback month:</t>
  </si>
  <si>
    <t>Months</t>
  </si>
  <si>
    <t>The solar PV System, compared with alternative, has a pay back period of:</t>
  </si>
  <si>
    <t>The shorter → the more economic sense a solar PV System makes</t>
  </si>
  <si>
    <t>The higher → the faster your expenses increase and you need to adjust your sales prices regularly</t>
  </si>
  <si>
    <t xml:space="preserve">Total power that all your appliances need is: </t>
  </si>
  <si>
    <t>Total electricity consumption of all your appliances per day is:</t>
  </si>
  <si>
    <t>Total PV module capacity of your solar PV System:</t>
  </si>
  <si>
    <t>Wp</t>
  </si>
  <si>
    <t>The higher → the more expensive the system</t>
  </si>
  <si>
    <t>Total battery storage capacity of your solar PV System:</t>
  </si>
  <si>
    <t>To reduce: decrease days of autonomy and only work during day time when the sun is shining</t>
  </si>
  <si>
    <t>If YES → additional cost for the solar PV System, higher power demand and maintenance cost</t>
  </si>
  <si>
    <t>Technical and Financial Aspects</t>
  </si>
  <si>
    <t>Total start-up funds required by your business:</t>
  </si>
  <si>
    <t>The higher → the more careful planning is required</t>
  </si>
  <si>
    <t>The higher → the larger the investment cost and electricity demand and consumption</t>
  </si>
  <si>
    <t>Total recurring monthly regular expenses:</t>
  </si>
  <si>
    <t>Annual price increases:</t>
  </si>
  <si>
    <t>Total cost for electrical appliances:</t>
  </si>
  <si>
    <t>Total cost for solar PV System:</t>
  </si>
  <si>
    <t>Monthly savings for solar PV System maintenance and repairs:</t>
  </si>
  <si>
    <r>
      <t xml:space="preserve">The higher the money borrowed → the higher the loan repayment amount
</t>
    </r>
    <r>
      <rPr>
        <sz val="10"/>
        <color rgb="FFFF0000"/>
        <rFont val="Arial"/>
        <family val="2"/>
      </rPr>
      <t xml:space="preserve">if RED: This value is too low to start your business </t>
    </r>
  </si>
  <si>
    <t>The higher → the more funds saved for the future</t>
  </si>
  <si>
    <t>Total start-up expenses (excluding equipment)</t>
  </si>
  <si>
    <t>Total monthly material and consumables expenses:</t>
  </si>
  <si>
    <t>1st Month operational expenses:</t>
  </si>
  <si>
    <t>This Review Sheet gives you an overview of the general technical and financial aspects of your future business. The results in this review can be changed by re-entering values in the Questionnaire Sheet.</t>
  </si>
  <si>
    <t>Start-up investment and expenses</t>
  </si>
  <si>
    <t>Savings for equipment maintenance and replacements:</t>
  </si>
  <si>
    <t>Loan repayments to bank(s) per month:</t>
  </si>
  <si>
    <t>Recurring running expenses for operations:</t>
  </si>
  <si>
    <t>Once-off start-up expenses:</t>
  </si>
  <si>
    <t>If your market is strong, your product and service in high demand. But markets change!</t>
  </si>
  <si>
    <t>If your market is stable and your product and service is in regular demand. But markets change!</t>
  </si>
  <si>
    <t>If your market is weak and there is low demand for your product and service. But markets change!</t>
  </si>
  <si>
    <t>Annual Profit/Loss per Scenario (cash end of year)</t>
  </si>
  <si>
    <t>PV System vs Alternative: Amortisation Period (months) and total costs ($)</t>
  </si>
  <si>
    <t>Quick Check Sheet</t>
  </si>
  <si>
    <t>Monthly variable costs (materials, consumables, etc)</t>
  </si>
  <si>
    <t>Estimated cost of all electrical appliances</t>
  </si>
  <si>
    <t>Estimated cost of Solar PV System</t>
  </si>
  <si>
    <t>Estimated cost of technology/equipment:</t>
  </si>
  <si>
    <t>Any other monthly expenses</t>
  </si>
  <si>
    <t>Once-off start-up expenses (building renovations, registration fees, etc)</t>
  </si>
  <si>
    <t>Estimated cost for start-up:</t>
  </si>
  <si>
    <t>Monthly fixed costs (salaries, rent, bank loan, etc)</t>
  </si>
  <si>
    <t>INVESTMENT</t>
  </si>
  <si>
    <t>START-UP</t>
  </si>
  <si>
    <t>EXPENDITURE</t>
  </si>
  <si>
    <t>INCOME</t>
  </si>
  <si>
    <t>PROFIT OR LOSS?</t>
  </si>
  <si>
    <t>D.1</t>
  </si>
  <si>
    <t>D.2</t>
  </si>
  <si>
    <t>Estimated expenditure per month:</t>
  </si>
  <si>
    <t>Estimated income per month:</t>
  </si>
  <si>
    <t>Read Me Sheet</t>
  </si>
  <si>
    <t>Objective:</t>
  </si>
  <si>
    <t>Version:</t>
  </si>
  <si>
    <t>Authors:</t>
  </si>
  <si>
    <t>Caspar Priesemann</t>
  </si>
  <si>
    <t>Robert Schultz</t>
  </si>
  <si>
    <t>Instructions:</t>
  </si>
  <si>
    <t>The tool comprises a total of 10 sheets:</t>
  </si>
  <si>
    <t>Read Me</t>
  </si>
  <si>
    <t>Quick Check</t>
  </si>
  <si>
    <t>to serve as introduction and provide instructions</t>
  </si>
  <si>
    <t>Questionnaire</t>
  </si>
  <si>
    <t>Review</t>
  </si>
  <si>
    <t>Summary</t>
  </si>
  <si>
    <r>
      <rPr>
        <sz val="10"/>
        <color rgb="FFFF0000"/>
        <rFont val="Arial"/>
        <family val="2"/>
      </rPr>
      <t>Not for data entry!</t>
    </r>
    <r>
      <rPr>
        <sz val="10"/>
        <rFont val="Arial"/>
        <family val="2"/>
      </rPr>
      <t xml:space="preserve"> Automatic calculations and review of the values entered into the Questionnaire, with indications of the impact of values on overall business performance</t>
    </r>
  </si>
  <si>
    <r>
      <rPr>
        <sz val="10"/>
        <color rgb="FFFF0000"/>
        <rFont val="Arial"/>
        <family val="2"/>
      </rPr>
      <t>Not for data entry!</t>
    </r>
    <r>
      <rPr>
        <sz val="10"/>
        <rFont val="Arial"/>
        <family val="2"/>
      </rPr>
      <t xml:space="preserve"> Automatic calculation and graphic presentation of business performance according to data entered in the Questionnaire</t>
    </r>
  </si>
  <si>
    <t>Energy Calculation</t>
  </si>
  <si>
    <r>
      <t xml:space="preserve">Not for data entry! </t>
    </r>
    <r>
      <rPr>
        <sz val="10"/>
        <rFont val="Arial"/>
        <family val="2"/>
      </rPr>
      <t>Automatic calculation of cash flow in the first year of operation</t>
    </r>
  </si>
  <si>
    <r>
      <t xml:space="preserve">Not for data entry! </t>
    </r>
    <r>
      <rPr>
        <sz val="10"/>
        <rFont val="Arial"/>
        <family val="2"/>
      </rPr>
      <t xml:space="preserve"> Automatic calculation of cash flow over the first 10 years of operation</t>
    </r>
  </si>
  <si>
    <r>
      <t xml:space="preserve">Not for data entry! </t>
    </r>
    <r>
      <rPr>
        <sz val="10"/>
        <rFont val="Arial"/>
        <family val="2"/>
      </rPr>
      <t>Automatic calculation of solar PV System technical sizing and comparison with a selected alternative electricity source</t>
    </r>
  </si>
  <si>
    <r>
      <t xml:space="preserve">Not for data entry! </t>
    </r>
    <r>
      <rPr>
        <sz val="10"/>
        <rFont val="Arial"/>
        <family val="2"/>
      </rPr>
      <t>Automatic calculation of monthly loan repayments as required by 1st bank selected</t>
    </r>
  </si>
  <si>
    <r>
      <t xml:space="preserve">Not for data entry! </t>
    </r>
    <r>
      <rPr>
        <sz val="10"/>
        <rFont val="Arial"/>
        <family val="2"/>
      </rPr>
      <t>Automatic calculation of monthly loan repayments as required by 2nd bank selected</t>
    </r>
  </si>
  <si>
    <r>
      <rPr>
        <sz val="10"/>
        <color rgb="FF00B050"/>
        <rFont val="Arial"/>
        <family val="2"/>
      </rPr>
      <t>Basic data entry!</t>
    </r>
    <r>
      <rPr>
        <sz val="10"/>
        <rFont val="Arial"/>
        <family val="2"/>
      </rPr>
      <t xml:space="preserve"> To conduct a basic financial performance evaluation of a business idea</t>
    </r>
  </si>
  <si>
    <r>
      <rPr>
        <sz val="10"/>
        <color rgb="FF00B050"/>
        <rFont val="Arial"/>
        <family val="2"/>
      </rPr>
      <t>Detailed data entry!</t>
    </r>
    <r>
      <rPr>
        <b/>
        <sz val="10"/>
        <color rgb="FF00B050"/>
        <rFont val="Arial"/>
        <family val="2"/>
      </rPr>
      <t xml:space="preserve"> </t>
    </r>
    <r>
      <rPr>
        <sz val="10"/>
        <rFont val="Arial"/>
        <family val="2"/>
      </rPr>
      <t>Step-by-step completion of the most important business planning aspects</t>
    </r>
  </si>
  <si>
    <t>Hints:</t>
  </si>
  <si>
    <t>Quick Check is only a basic check and data is not linked with other sheets</t>
  </si>
  <si>
    <t>Download link:</t>
  </si>
  <si>
    <t>Only enter values in cells with the colour white only</t>
  </si>
  <si>
    <t>Questionnaire is the only sheet were value changes are made, to then compare with the automatic results in the Summary Sheet</t>
  </si>
  <si>
    <t>To determine the core financial performance of a business idea or concept, using solar PV technology, during the planning phase and during periodic performance evaluations</t>
  </si>
  <si>
    <t>Profit declines over time because of annual price increases (inflation, etc). Therefore you have to increase your sales prices from time to time to adjust.</t>
  </si>
  <si>
    <t xml:space="preserve">This Quick Check Sheet serves as a very first rough assessment on whether your business idea is potentially successful. values need only be estimates. Business planning requires clear thinking. Therefore, if this Quick Check sheet gives a positive result, please proceed to the more detailed Questionnaire Sheet. </t>
  </si>
  <si>
    <t>Notes</t>
  </si>
  <si>
    <t>PV module capacity required:</t>
  </si>
  <si>
    <t xml:space="preserve">Show the Energy Calculation to a solar PV supplier to provide guidance on the size and cost of the solar PV System </t>
  </si>
  <si>
    <t>Full sunshine hours per day:</t>
  </si>
  <si>
    <t>PUE Mini Business Plan Calculator</t>
  </si>
  <si>
    <r>
      <t>This spreadsheet tool is a supplement to the "</t>
    </r>
    <r>
      <rPr>
        <i/>
        <sz val="10"/>
        <rFont val="Arial"/>
        <family val="2"/>
      </rPr>
      <t>Photovoltaics for Productive Use Applications: A Catalogue of DC-Appliances"</t>
    </r>
    <r>
      <rPr>
        <sz val="10"/>
        <rFont val="Arial"/>
        <family val="2"/>
      </rPr>
      <t xml:space="preserve"> (GIZ HERA, 2015). This tool is designed for use by field facilitators, business development advisors, business mentors, technology suppliers and other practitioners in the field of rural development.</t>
    </r>
  </si>
  <si>
    <t>1.0 (Dec 2015)</t>
  </si>
  <si>
    <t>https://energypedia.info/wiki/File:PUE_Mini_Business_Plan_Calculator.xlsx</t>
  </si>
  <si>
    <t>operate on DC or AC?</t>
  </si>
  <si>
    <t>System losses</t>
  </si>
  <si>
    <t>Depth of Discharge:</t>
  </si>
  <si>
    <t>Your solar PV System should have a battery storage large enough to provide power for how many days?</t>
  </si>
  <si>
    <r>
      <t xml:space="preserve">How many days of power if there is limited sunshine? 
</t>
    </r>
    <r>
      <rPr>
        <sz val="10"/>
        <color rgb="FFFF0000"/>
        <rFont val="Arial"/>
        <family val="2"/>
      </rPr>
      <t>Note: 1 day is the minium requirement, as the battery storage also serves to provide stable power</t>
    </r>
  </si>
  <si>
    <t>DC-to-AC inverter required (electronic device necessary for 110V or 230V AC appliances)?</t>
  </si>
  <si>
    <t>$/unit</t>
  </si>
  <si>
    <t>Value of any other products or services sold per month</t>
  </si>
  <si>
    <t>Unit price of main product sold</t>
  </si>
  <si>
    <t>Quantity of main product sold per month</t>
  </si>
  <si>
    <t>AC?</t>
  </si>
  <si>
    <t>AC or DC</t>
  </si>
  <si>
    <t>Check in the equipment specifications whether DC (Input Voltage less than 20V) or AC (Input Voltage more than 100V)</t>
  </si>
  <si>
    <t>The symbol "$" is representative of money in general and does not relate to any specific currency and no currency conversion is required</t>
  </si>
  <si>
    <t xml:space="preserve">any initial materials </t>
  </si>
  <si>
    <t>Fees paid to a registrar of companies or other authority</t>
  </si>
  <si>
    <t>Fees paid for legal documents drawn up by legal firm, as required by a registrar of companies or other authority</t>
  </si>
  <si>
    <t>Buidling alterations, additions or improvements necessary for your new business</t>
  </si>
  <si>
    <t>Initial materials may include some input materials, furniture, vehicles, non-electric appliances and other equipment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</si>
</sst>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_-;\-* #,##0.00_-;_-* &quot;-&quot;??_-;_-@_-"/>
    <numFmt numFmtId="164" formatCode="_-* #,##0.00\ _€_-;\-* #,##0.00\ _€_-;_-* &quot;-&quot;??\ _€_-;_-@_-"/>
    <numFmt numFmtId="165" formatCode="_-* #,##0\ _€_-;\-* #,##0\ _€_-;_-* &quot;-&quot;??\ _€_-;_-@_-"/>
    <numFmt numFmtId="166" formatCode="_(&quot;$&quot;* #,##0.00_);_(&quot;$&quot;* \(#,##0.00\);_(&quot;$&quot;* &quot;-&quot;??_);_(@_)"/>
    <numFmt numFmtId="167" formatCode="0.00?%_)"/>
    <numFmt numFmtId="168" formatCode="0_)"/>
    <numFmt numFmtId="169" formatCode="_(* #,##0.00_);_(* \(#,##0.00\);_(* &quot;-&quot;??_);_(@_)"/>
    <numFmt numFmtId="170" formatCode="#,##0.0000"/>
    <numFmt numFmtId="171" formatCode="#,##0.00_ ;[Red]\-#,##0.00\ "/>
    <numFmt numFmtId="172" formatCode="_-* #,##0_-;\-* #,##0_-;_-* &quot;-&quot;??_-;_-@_-"/>
  </numFmts>
  <fonts count="26" x14ac:knownFonts="1">
    <font>
      <sz val="10"/>
      <name val="Arial"/>
    </font>
    <font>
      <sz val="10"/>
      <name val="Arial"/>
      <family val="2"/>
    </font>
    <font>
      <b/>
      <sz val="10"/>
      <name val="Arial"/>
      <family val="2"/>
    </font>
    <font>
      <sz val="8"/>
      <name val="Arial"/>
      <family val="2"/>
    </font>
    <font>
      <sz val="10"/>
      <name val="Arial"/>
      <family val="2"/>
    </font>
    <font>
      <sz val="10"/>
      <color indexed="23"/>
      <name val="Arial"/>
      <family val="2"/>
    </font>
    <font>
      <sz val="10"/>
      <color theme="0"/>
      <name val="Arial"/>
      <family val="2"/>
    </font>
    <font>
      <sz val="10"/>
      <color rgb="FFFF0000"/>
      <name val="Arial"/>
      <family val="2"/>
    </font>
    <font>
      <b/>
      <sz val="10"/>
      <color theme="0"/>
      <name val="Arial"/>
      <family val="2"/>
    </font>
    <font>
      <b/>
      <sz val="10"/>
      <color rgb="FFFF0000"/>
      <name val="Arial"/>
      <family val="2"/>
    </font>
    <font>
      <sz val="9"/>
      <name val="Arial"/>
      <family val="2"/>
    </font>
    <font>
      <b/>
      <sz val="9"/>
      <name val="Arial"/>
      <family val="2"/>
    </font>
    <font>
      <sz val="8"/>
      <name val="Arial"/>
      <family val="2"/>
    </font>
    <font>
      <b/>
      <sz val="8"/>
      <name val="Arial"/>
      <family val="2"/>
    </font>
    <font>
      <b/>
      <i/>
      <sz val="10"/>
      <name val="Arial"/>
      <family val="2"/>
    </font>
    <font>
      <b/>
      <sz val="18"/>
      <color theme="0"/>
      <name val="Arial"/>
      <family val="2"/>
    </font>
    <font>
      <b/>
      <sz val="19"/>
      <color theme="0"/>
      <name val="Arial"/>
      <family val="2"/>
    </font>
    <font>
      <sz val="7"/>
      <name val="Arial"/>
      <family val="2"/>
    </font>
    <font>
      <b/>
      <sz val="10"/>
      <color rgb="FFCC0000"/>
      <name val="Arial"/>
      <family val="2"/>
    </font>
    <font>
      <sz val="10"/>
      <color rgb="FFCC0000"/>
      <name val="Arial"/>
      <family val="2"/>
    </font>
    <font>
      <sz val="10"/>
      <color rgb="FF00B050"/>
      <name val="Arial"/>
      <family val="2"/>
    </font>
    <font>
      <b/>
      <sz val="10"/>
      <color rgb="FF00B050"/>
      <name val="Arial"/>
      <family val="2"/>
    </font>
    <font>
      <u/>
      <sz val="10"/>
      <color rgb="FF0070C0"/>
      <name val="Arial"/>
      <family val="2"/>
    </font>
    <font>
      <i/>
      <sz val="10"/>
      <name val="Arial"/>
      <family val="2"/>
    </font>
    <font>
      <b/>
      <sz val="16"/>
      <name val="Arial"/>
      <family val="2"/>
    </font>
    <font>
      <u/>
      <sz val="10"/>
      <color theme="10"/>
      <name val="Arial"/>
    </font>
  </fonts>
  <fills count="14">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C0000"/>
        <bgColor indexed="64"/>
      </patternFill>
    </fill>
    <fill>
      <patternFill patternType="solid">
        <fgColor rgb="FFFFFFCC"/>
        <bgColor indexed="64"/>
      </patternFill>
    </fill>
    <fill>
      <patternFill patternType="solid">
        <fgColor rgb="FF92D050"/>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rgb="FFFFFF99"/>
        <bgColor indexed="64"/>
      </patternFill>
    </fill>
    <fill>
      <patternFill patternType="solid">
        <fgColor rgb="FFFFC000"/>
        <bgColor indexed="64"/>
      </patternFill>
    </fill>
    <fill>
      <patternFill patternType="solid">
        <fgColor rgb="FFFFCC66"/>
        <bgColor indexed="64"/>
      </patternFill>
    </fill>
  </fills>
  <borders count="37">
    <border>
      <left/>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22"/>
      </bottom>
      <diagonal/>
    </border>
    <border>
      <left/>
      <right/>
      <top style="medium">
        <color indexed="64"/>
      </top>
      <bottom style="thin">
        <color indexed="22"/>
      </bottom>
      <diagonal/>
    </border>
    <border>
      <left style="thin">
        <color indexed="22"/>
      </left>
      <right style="medium">
        <color indexed="64"/>
      </right>
      <top style="thin">
        <color indexed="22"/>
      </top>
      <bottom style="thin">
        <color indexed="22"/>
      </bottom>
      <diagonal/>
    </border>
    <border>
      <left style="medium">
        <color indexed="64"/>
      </left>
      <right style="thin">
        <color indexed="22"/>
      </right>
      <top style="thin">
        <color indexed="22"/>
      </top>
      <bottom style="thin">
        <color indexed="22"/>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22"/>
      </left>
      <right style="thin">
        <color indexed="22"/>
      </right>
      <top style="thin">
        <color indexed="22"/>
      </top>
      <bottom/>
      <diagonal/>
    </border>
    <border>
      <left style="thin">
        <color indexed="22"/>
      </left>
      <right style="thin">
        <color indexed="22"/>
      </right>
      <top style="thin">
        <color indexed="22"/>
      </top>
      <bottom style="medium">
        <color indexed="64"/>
      </bottom>
      <diagonal/>
    </border>
    <border>
      <left style="thin">
        <color indexed="22"/>
      </left>
      <right style="medium">
        <color indexed="64"/>
      </right>
      <top style="thin">
        <color indexed="22"/>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
      <left style="thin">
        <color indexed="64"/>
      </left>
      <right/>
      <top/>
      <bottom/>
      <diagonal/>
    </border>
    <border>
      <left/>
      <right style="medium">
        <color indexed="64"/>
      </right>
      <top style="medium">
        <color indexed="64"/>
      </top>
      <bottom style="medium">
        <color indexed="64"/>
      </bottom>
      <diagonal/>
    </border>
  </borders>
  <cellStyleXfs count="9">
    <xf numFmtId="0" fontId="0" fillId="0" borderId="0"/>
    <xf numFmtId="164" fontId="1" fillId="0" borderId="0" applyFont="0" applyFill="0" applyBorder="0" applyAlignment="0" applyProtection="0"/>
    <xf numFmtId="0" fontId="4" fillId="0" borderId="0"/>
    <xf numFmtId="166" fontId="4" fillId="0" borderId="0" applyFont="0" applyFill="0" applyBorder="0" applyAlignment="0" applyProtection="0"/>
    <xf numFmtId="0" fontId="10" fillId="0" borderId="0"/>
    <xf numFmtId="0" fontId="12" fillId="0" borderId="0"/>
    <xf numFmtId="9" fontId="1" fillId="0" borderId="0" applyFont="0" applyFill="0" applyBorder="0" applyAlignment="0" applyProtection="0"/>
    <xf numFmtId="0" fontId="1" fillId="0" borderId="0"/>
    <xf numFmtId="0" fontId="25" fillId="0" borderId="0" applyNumberFormat="0" applyFill="0" applyBorder="0" applyAlignment="0" applyProtection="0"/>
  </cellStyleXfs>
  <cellXfs count="422">
    <xf numFmtId="0" fontId="0" fillId="0" borderId="0" xfId="0"/>
    <xf numFmtId="0" fontId="8" fillId="4" borderId="0" xfId="0" applyFont="1" applyFill="1" applyAlignment="1">
      <alignment horizontal="center"/>
    </xf>
    <xf numFmtId="0" fontId="6" fillId="4" borderId="0" xfId="0" applyFont="1" applyFill="1" applyAlignment="1">
      <alignment horizontal="center"/>
    </xf>
    <xf numFmtId="0" fontId="2" fillId="2" borderId="0" xfId="2" applyFont="1" applyFill="1" applyBorder="1" applyAlignment="1" applyProtection="1">
      <alignment horizontal="left" wrapText="1"/>
    </xf>
    <xf numFmtId="0" fontId="2" fillId="2" borderId="0" xfId="2" applyFont="1" applyFill="1" applyBorder="1" applyAlignment="1" applyProtection="1">
      <alignment horizontal="right" wrapText="1"/>
    </xf>
    <xf numFmtId="0" fontId="12" fillId="0" borderId="0" xfId="5" applyFont="1" applyAlignment="1">
      <alignment vertical="center" wrapText="1"/>
    </xf>
    <xf numFmtId="0" fontId="12" fillId="0" borderId="0" xfId="5" applyFont="1" applyAlignment="1">
      <alignment vertical="center"/>
    </xf>
    <xf numFmtId="0" fontId="2" fillId="2" borderId="0" xfId="2" applyFont="1" applyFill="1" applyBorder="1" applyAlignment="1" applyProtection="1">
      <alignment horizontal="left" wrapText="1" indent="2"/>
    </xf>
    <xf numFmtId="0" fontId="2" fillId="2" borderId="0" xfId="2" applyFont="1" applyFill="1" applyBorder="1" applyAlignment="1" applyProtection="1">
      <alignment horizontal="left" wrapText="1" indent="3"/>
    </xf>
    <xf numFmtId="0" fontId="15" fillId="0" borderId="0" xfId="2" applyFont="1" applyFill="1" applyBorder="1" applyAlignment="1"/>
    <xf numFmtId="0" fontId="0" fillId="0" borderId="0" xfId="0" applyFill="1"/>
    <xf numFmtId="0" fontId="13" fillId="0" borderId="0" xfId="5" applyFont="1" applyFill="1" applyBorder="1" applyAlignment="1">
      <alignment vertical="center" wrapText="1"/>
    </xf>
    <xf numFmtId="0" fontId="12" fillId="0" borderId="0" xfId="5" applyFont="1" applyFill="1" applyAlignment="1"/>
    <xf numFmtId="0" fontId="11" fillId="0" borderId="0" xfId="5" applyFont="1" applyFill="1" applyAlignment="1"/>
    <xf numFmtId="0" fontId="10" fillId="0" borderId="0" xfId="5" applyFont="1" applyFill="1" applyAlignment="1"/>
    <xf numFmtId="0" fontId="11" fillId="0" borderId="0" xfId="5" applyFont="1" applyFill="1" applyAlignment="1">
      <alignment horizontal="right"/>
    </xf>
    <xf numFmtId="17" fontId="11" fillId="0" borderId="0" xfId="5" applyNumberFormat="1" applyFont="1" applyFill="1" applyAlignment="1">
      <alignment horizontal="right"/>
    </xf>
    <xf numFmtId="0" fontId="12" fillId="0" borderId="0" xfId="5" applyFont="1" applyFill="1" applyBorder="1" applyAlignment="1">
      <alignment vertical="center"/>
    </xf>
    <xf numFmtId="0" fontId="12" fillId="0" borderId="0" xfId="5" applyFont="1" applyFill="1" applyAlignment="1">
      <alignment vertical="center"/>
    </xf>
    <xf numFmtId="0" fontId="13" fillId="0" borderId="26" xfId="5" applyFont="1" applyFill="1" applyBorder="1" applyAlignment="1">
      <alignment horizontal="center" vertical="center" wrapText="1"/>
    </xf>
    <xf numFmtId="17" fontId="13" fillId="0" borderId="26" xfId="5" applyNumberFormat="1" applyFont="1" applyFill="1" applyBorder="1" applyAlignment="1">
      <alignment horizontal="center" vertical="center" wrapText="1"/>
    </xf>
    <xf numFmtId="0" fontId="13" fillId="0" borderId="2" xfId="5" applyFont="1" applyFill="1" applyBorder="1" applyAlignment="1">
      <alignment vertical="center" wrapText="1"/>
    </xf>
    <xf numFmtId="0" fontId="11" fillId="0" borderId="2" xfId="5" applyFont="1" applyFill="1" applyBorder="1" applyAlignment="1">
      <alignment vertical="center" wrapText="1"/>
    </xf>
    <xf numFmtId="0" fontId="12" fillId="0" borderId="2" xfId="5" applyFont="1" applyFill="1" applyBorder="1" applyAlignment="1">
      <alignment vertical="center" wrapText="1"/>
    </xf>
    <xf numFmtId="0" fontId="16" fillId="4" borderId="0" xfId="5" applyFont="1" applyFill="1" applyAlignment="1"/>
    <xf numFmtId="0" fontId="0" fillId="3" borderId="0" xfId="0" applyFill="1"/>
    <xf numFmtId="0" fontId="2" fillId="3" borderId="13" xfId="0" applyFont="1" applyFill="1" applyBorder="1"/>
    <xf numFmtId="0" fontId="2" fillId="3" borderId="14" xfId="0" applyFont="1" applyFill="1" applyBorder="1"/>
    <xf numFmtId="0" fontId="2" fillId="3" borderId="15" xfId="0" applyFont="1" applyFill="1" applyBorder="1"/>
    <xf numFmtId="0" fontId="0" fillId="3" borderId="8" xfId="0" applyFill="1" applyBorder="1"/>
    <xf numFmtId="0" fontId="0" fillId="3" borderId="0" xfId="0" applyFill="1" applyBorder="1"/>
    <xf numFmtId="0" fontId="0" fillId="3" borderId="9" xfId="0" applyFill="1" applyBorder="1"/>
    <xf numFmtId="0" fontId="2" fillId="3" borderId="24" xfId="0" applyFont="1" applyFill="1" applyBorder="1" applyAlignment="1">
      <alignment horizontal="right"/>
    </xf>
    <xf numFmtId="0" fontId="2" fillId="3" borderId="2" xfId="0" applyFont="1" applyFill="1" applyBorder="1"/>
    <xf numFmtId="0" fontId="0" fillId="3" borderId="2" xfId="0" applyFill="1" applyBorder="1"/>
    <xf numFmtId="0" fontId="2" fillId="3" borderId="25" xfId="0" applyFont="1" applyFill="1" applyBorder="1"/>
    <xf numFmtId="0" fontId="2" fillId="3" borderId="8" xfId="0" applyFont="1" applyFill="1" applyBorder="1" applyAlignment="1">
      <alignment horizontal="right"/>
    </xf>
    <xf numFmtId="0" fontId="2" fillId="3" borderId="0" xfId="0" applyFont="1" applyFill="1" applyBorder="1"/>
    <xf numFmtId="0" fontId="2" fillId="3" borderId="12" xfId="0" applyFont="1" applyFill="1" applyBorder="1" applyAlignment="1">
      <alignment horizontal="right"/>
    </xf>
    <xf numFmtId="0" fontId="2" fillId="3" borderId="10" xfId="0" applyFont="1" applyFill="1" applyBorder="1"/>
    <xf numFmtId="0" fontId="0" fillId="3" borderId="11" xfId="0" applyFill="1" applyBorder="1"/>
    <xf numFmtId="0" fontId="2" fillId="3" borderId="0" xfId="0" applyFont="1" applyFill="1" applyAlignment="1">
      <alignment horizontal="right"/>
    </xf>
    <xf numFmtId="0" fontId="2" fillId="3" borderId="0" xfId="0" applyFont="1" applyFill="1"/>
    <xf numFmtId="0" fontId="2" fillId="3" borderId="13" xfId="0" applyFont="1" applyFill="1" applyBorder="1" applyAlignment="1">
      <alignment horizontal="right"/>
    </xf>
    <xf numFmtId="0" fontId="2" fillId="3" borderId="14" xfId="0" applyFont="1" applyFill="1" applyBorder="1" applyAlignment="1">
      <alignment wrapText="1"/>
    </xf>
    <xf numFmtId="0" fontId="2" fillId="3" borderId="15" xfId="0" applyFont="1" applyFill="1" applyBorder="1" applyAlignment="1">
      <alignment wrapText="1"/>
    </xf>
    <xf numFmtId="0" fontId="4" fillId="3" borderId="12" xfId="0" applyFont="1" applyFill="1" applyBorder="1"/>
    <xf numFmtId="0" fontId="0" fillId="3" borderId="10" xfId="0" applyFill="1" applyBorder="1"/>
    <xf numFmtId="2" fontId="0" fillId="3" borderId="10" xfId="0" applyNumberFormat="1" applyFill="1" applyBorder="1"/>
    <xf numFmtId="0" fontId="11" fillId="3" borderId="14" xfId="5" applyFont="1" applyFill="1" applyBorder="1" applyAlignment="1"/>
    <xf numFmtId="0" fontId="10" fillId="3" borderId="14" xfId="5" applyFont="1" applyFill="1" applyBorder="1" applyAlignment="1"/>
    <xf numFmtId="0" fontId="11" fillId="3" borderId="14" xfId="5" applyFont="1" applyFill="1" applyBorder="1" applyAlignment="1">
      <alignment horizontal="right"/>
    </xf>
    <xf numFmtId="17" fontId="11" fillId="3" borderId="14" xfId="5" applyNumberFormat="1" applyFont="1" applyFill="1" applyBorder="1" applyAlignment="1">
      <alignment horizontal="right"/>
    </xf>
    <xf numFmtId="0" fontId="0" fillId="3" borderId="14" xfId="0" applyFill="1" applyBorder="1"/>
    <xf numFmtId="0" fontId="0" fillId="3" borderId="15" xfId="0" applyFill="1" applyBorder="1"/>
    <xf numFmtId="0" fontId="13" fillId="3" borderId="8" xfId="5" applyFont="1" applyFill="1" applyBorder="1" applyAlignment="1">
      <alignment vertical="center" wrapText="1"/>
    </xf>
    <xf numFmtId="0" fontId="13" fillId="3" borderId="1" xfId="5" applyFont="1" applyFill="1" applyBorder="1" applyAlignment="1">
      <alignment horizontal="center" vertical="center" wrapText="1"/>
    </xf>
    <xf numFmtId="17" fontId="13" fillId="3" borderId="1" xfId="5" applyNumberFormat="1" applyFont="1" applyFill="1" applyBorder="1" applyAlignment="1">
      <alignment horizontal="center" vertical="center" wrapText="1"/>
    </xf>
    <xf numFmtId="17" fontId="13" fillId="3" borderId="22" xfId="5" applyNumberFormat="1" applyFont="1" applyFill="1" applyBorder="1" applyAlignment="1">
      <alignment horizontal="center" vertical="center" wrapText="1"/>
    </xf>
    <xf numFmtId="0" fontId="13" fillId="3" borderId="23" xfId="5" applyFont="1" applyFill="1" applyBorder="1" applyAlignment="1">
      <alignment vertical="center" wrapText="1"/>
    </xf>
    <xf numFmtId="3" fontId="12" fillId="3" borderId="1" xfId="5" applyNumberFormat="1" applyFont="1" applyFill="1" applyBorder="1" applyAlignment="1">
      <alignment vertical="center"/>
    </xf>
    <xf numFmtId="0" fontId="13" fillId="3" borderId="12" xfId="5" applyFont="1" applyFill="1" applyBorder="1" applyAlignment="1">
      <alignment vertical="center" wrapText="1"/>
    </xf>
    <xf numFmtId="3" fontId="12" fillId="3" borderId="10" xfId="5" applyNumberFormat="1" applyFont="1" applyFill="1" applyBorder="1" applyAlignment="1">
      <alignment vertical="center"/>
    </xf>
    <xf numFmtId="38" fontId="13" fillId="0" borderId="2" xfId="1" applyNumberFormat="1" applyFont="1" applyFill="1" applyBorder="1" applyAlignment="1">
      <alignment vertical="center"/>
    </xf>
    <xf numFmtId="38" fontId="12" fillId="0" borderId="2" xfId="1" applyNumberFormat="1" applyFont="1" applyFill="1" applyBorder="1" applyAlignment="1">
      <alignment vertical="center"/>
    </xf>
    <xf numFmtId="38" fontId="13" fillId="0" borderId="2" xfId="5" applyNumberFormat="1" applyFont="1" applyFill="1" applyBorder="1" applyAlignment="1">
      <alignment vertical="center"/>
    </xf>
    <xf numFmtId="38" fontId="12" fillId="0" borderId="2" xfId="5" applyNumberFormat="1" applyFont="1" applyFill="1" applyBorder="1" applyAlignment="1">
      <alignment vertical="center"/>
    </xf>
    <xf numFmtId="0" fontId="15" fillId="3" borderId="0" xfId="2" applyFont="1" applyFill="1" applyBorder="1" applyAlignment="1">
      <alignment wrapText="1"/>
    </xf>
    <xf numFmtId="0" fontId="15" fillId="3" borderId="0" xfId="2" applyFont="1" applyFill="1" applyBorder="1" applyAlignment="1"/>
    <xf numFmtId="0" fontId="0" fillId="3" borderId="0" xfId="0" applyFill="1" applyAlignment="1">
      <alignment wrapText="1"/>
    </xf>
    <xf numFmtId="0" fontId="17" fillId="0" borderId="0" xfId="0" applyFont="1"/>
    <xf numFmtId="9" fontId="0" fillId="3" borderId="9" xfId="0" applyNumberFormat="1" applyFill="1" applyBorder="1"/>
    <xf numFmtId="9" fontId="0" fillId="3" borderId="11" xfId="0" applyNumberFormat="1" applyFill="1" applyBorder="1"/>
    <xf numFmtId="3" fontId="0" fillId="3" borderId="0" xfId="0" applyNumberFormat="1" applyFill="1"/>
    <xf numFmtId="3" fontId="12" fillId="3" borderId="22" xfId="5" applyNumberFormat="1" applyFont="1" applyFill="1" applyBorder="1" applyAlignment="1">
      <alignment vertical="center"/>
    </xf>
    <xf numFmtId="3" fontId="12" fillId="3" borderId="27" xfId="5" applyNumberFormat="1" applyFont="1" applyFill="1" applyBorder="1" applyAlignment="1">
      <alignment vertical="center"/>
    </xf>
    <xf numFmtId="3" fontId="12" fillId="3" borderId="28" xfId="5" applyNumberFormat="1" applyFont="1" applyFill="1" applyBorder="1" applyAlignment="1">
      <alignment vertical="center"/>
    </xf>
    <xf numFmtId="1" fontId="12" fillId="0" borderId="2" xfId="5" applyNumberFormat="1" applyFont="1" applyFill="1" applyBorder="1" applyAlignment="1">
      <alignment vertical="center"/>
    </xf>
    <xf numFmtId="0" fontId="0" fillId="4" borderId="0" xfId="0" applyFill="1"/>
    <xf numFmtId="0" fontId="17" fillId="4" borderId="0" xfId="0" applyFont="1" applyFill="1"/>
    <xf numFmtId="0" fontId="2" fillId="7" borderId="0" xfId="0" applyFont="1" applyFill="1"/>
    <xf numFmtId="0" fontId="0" fillId="7" borderId="0" xfId="0" applyFill="1"/>
    <xf numFmtId="0" fontId="4" fillId="7" borderId="0" xfId="0" applyFont="1" applyFill="1"/>
    <xf numFmtId="0" fontId="17" fillId="7" borderId="0" xfId="0" applyFont="1" applyFill="1"/>
    <xf numFmtId="0" fontId="4" fillId="7" borderId="7" xfId="0" applyFont="1" applyFill="1" applyBorder="1"/>
    <xf numFmtId="0" fontId="1" fillId="7" borderId="0" xfId="0" applyFont="1" applyFill="1"/>
    <xf numFmtId="0" fontId="2" fillId="9" borderId="0" xfId="0" applyFont="1" applyFill="1"/>
    <xf numFmtId="0" fontId="0" fillId="9" borderId="0" xfId="0" applyFill="1"/>
    <xf numFmtId="0" fontId="4" fillId="9" borderId="0" xfId="0" applyFont="1" applyFill="1"/>
    <xf numFmtId="0" fontId="17" fillId="9" borderId="0" xfId="0" applyFont="1" applyFill="1"/>
    <xf numFmtId="0" fontId="1" fillId="9" borderId="0" xfId="0" applyFont="1" applyFill="1"/>
    <xf numFmtId="0" fontId="2" fillId="10" borderId="0" xfId="0" applyFont="1" applyFill="1"/>
    <xf numFmtId="0" fontId="0" fillId="10" borderId="0" xfId="0" applyFill="1"/>
    <xf numFmtId="0" fontId="4" fillId="10" borderId="0" xfId="0" applyFont="1" applyFill="1"/>
    <xf numFmtId="0" fontId="17" fillId="10" borderId="0" xfId="0" applyFont="1" applyFill="1"/>
    <xf numFmtId="0" fontId="1" fillId="10" borderId="0" xfId="0" applyFont="1" applyFill="1"/>
    <xf numFmtId="0" fontId="14" fillId="10" borderId="0" xfId="0" applyNumberFormat="1" applyFont="1" applyFill="1" applyBorder="1"/>
    <xf numFmtId="164" fontId="0" fillId="10" borderId="0" xfId="1" applyFont="1" applyFill="1" applyBorder="1"/>
    <xf numFmtId="0" fontId="8" fillId="4" borderId="0" xfId="0" applyFont="1" applyFill="1" applyBorder="1" applyAlignment="1">
      <alignment horizontal="center"/>
    </xf>
    <xf numFmtId="0" fontId="0" fillId="10" borderId="0" xfId="0" applyFill="1" applyBorder="1"/>
    <xf numFmtId="0" fontId="4" fillId="10" borderId="0" xfId="0" applyFont="1" applyFill="1" applyBorder="1"/>
    <xf numFmtId="0" fontId="1" fillId="10" borderId="0" xfId="0" applyFont="1" applyFill="1" applyBorder="1"/>
    <xf numFmtId="0" fontId="0" fillId="0" borderId="0" xfId="0" applyBorder="1"/>
    <xf numFmtId="0" fontId="2" fillId="6" borderId="0" xfId="0" applyFont="1" applyFill="1"/>
    <xf numFmtId="0" fontId="0" fillId="6" borderId="0" xfId="0" applyFill="1"/>
    <xf numFmtId="0" fontId="0" fillId="6" borderId="0" xfId="0" applyFill="1" applyBorder="1"/>
    <xf numFmtId="0" fontId="17" fillId="6" borderId="0" xfId="0" applyFont="1" applyFill="1"/>
    <xf numFmtId="0" fontId="4" fillId="6" borderId="0" xfId="0" applyFont="1" applyFill="1"/>
    <xf numFmtId="0" fontId="4" fillId="6" borderId="0" xfId="0" applyFont="1" applyFill="1" applyBorder="1"/>
    <xf numFmtId="0" fontId="1" fillId="6" borderId="0" xfId="0" applyFont="1" applyFill="1"/>
    <xf numFmtId="0" fontId="14" fillId="6" borderId="0" xfId="0" applyNumberFormat="1" applyFont="1" applyFill="1" applyBorder="1"/>
    <xf numFmtId="164" fontId="0" fillId="6" borderId="0" xfId="1" applyFont="1" applyFill="1" applyBorder="1"/>
    <xf numFmtId="0" fontId="14" fillId="7" borderId="0" xfId="0" applyNumberFormat="1" applyFont="1" applyFill="1" applyBorder="1"/>
    <xf numFmtId="0" fontId="4" fillId="7" borderId="0" xfId="0" applyFont="1" applyFill="1" applyBorder="1"/>
    <xf numFmtId="0" fontId="4" fillId="7" borderId="0" xfId="0" applyNumberFormat="1" applyFont="1" applyFill="1" applyBorder="1"/>
    <xf numFmtId="0" fontId="0" fillId="7" borderId="0" xfId="0" applyFill="1" applyBorder="1"/>
    <xf numFmtId="0" fontId="2" fillId="11" borderId="0" xfId="0" applyFont="1" applyFill="1"/>
    <xf numFmtId="0" fontId="14" fillId="11" borderId="0" xfId="0" applyNumberFormat="1" applyFont="1" applyFill="1" applyBorder="1"/>
    <xf numFmtId="0" fontId="4" fillId="11" borderId="0" xfId="0" applyFont="1" applyFill="1"/>
    <xf numFmtId="164" fontId="0" fillId="11" borderId="0" xfId="1" applyFont="1" applyFill="1" applyBorder="1"/>
    <xf numFmtId="0" fontId="4" fillId="11" borderId="0" xfId="0" applyFont="1" applyFill="1" applyBorder="1"/>
    <xf numFmtId="0" fontId="0" fillId="11" borderId="0" xfId="0" applyFill="1"/>
    <xf numFmtId="0" fontId="17" fillId="11" borderId="0" xfId="0" applyFont="1" applyFill="1"/>
    <xf numFmtId="0" fontId="1" fillId="11" borderId="0" xfId="0" applyFont="1" applyFill="1"/>
    <xf numFmtId="0" fontId="1" fillId="11" borderId="0" xfId="0" applyFont="1" applyFill="1" applyBorder="1"/>
    <xf numFmtId="0" fontId="4" fillId="11" borderId="0" xfId="0" applyNumberFormat="1" applyFont="1" applyFill="1" applyBorder="1"/>
    <xf numFmtId="0" fontId="0" fillId="11" borderId="0" xfId="0" applyFill="1" applyBorder="1"/>
    <xf numFmtId="0" fontId="2" fillId="3" borderId="9" xfId="0" applyFont="1" applyFill="1" applyBorder="1"/>
    <xf numFmtId="0" fontId="7" fillId="7" borderId="0" xfId="0" applyFont="1" applyFill="1"/>
    <xf numFmtId="0" fontId="7" fillId="7" borderId="0" xfId="0" applyFont="1" applyFill="1" applyAlignment="1">
      <alignment horizontal="right"/>
    </xf>
    <xf numFmtId="0" fontId="4" fillId="8" borderId="0" xfId="0" applyFont="1" applyFill="1" applyBorder="1"/>
    <xf numFmtId="0" fontId="0" fillId="8" borderId="0" xfId="0" applyFill="1" applyBorder="1"/>
    <xf numFmtId="0" fontId="14" fillId="8" borderId="0" xfId="0" applyNumberFormat="1" applyFont="1" applyFill="1" applyBorder="1"/>
    <xf numFmtId="0" fontId="1" fillId="8" borderId="8" xfId="0" applyFont="1" applyFill="1" applyBorder="1"/>
    <xf numFmtId="0" fontId="4" fillId="8" borderId="9" xfId="0" applyFont="1" applyFill="1" applyBorder="1"/>
    <xf numFmtId="0" fontId="4" fillId="8" borderId="8" xfId="0" applyFont="1" applyFill="1" applyBorder="1"/>
    <xf numFmtId="0" fontId="1" fillId="8" borderId="0" xfId="0" applyFont="1" applyFill="1" applyBorder="1"/>
    <xf numFmtId="0" fontId="2" fillId="8" borderId="12" xfId="0" applyFont="1" applyFill="1" applyBorder="1"/>
    <xf numFmtId="0" fontId="2" fillId="8" borderId="10" xfId="0" applyFont="1" applyFill="1" applyBorder="1"/>
    <xf numFmtId="0" fontId="0" fillId="8" borderId="10" xfId="0" applyFill="1" applyBorder="1"/>
    <xf numFmtId="0" fontId="4" fillId="8" borderId="10" xfId="0" applyFont="1" applyFill="1" applyBorder="1"/>
    <xf numFmtId="0" fontId="0" fillId="8" borderId="11" xfId="0" applyFill="1" applyBorder="1"/>
    <xf numFmtId="0" fontId="0" fillId="9" borderId="0" xfId="0" applyFill="1" applyBorder="1"/>
    <xf numFmtId="0" fontId="4" fillId="9" borderId="0" xfId="0" applyFont="1" applyFill="1" applyBorder="1"/>
    <xf numFmtId="0" fontId="14" fillId="9" borderId="0" xfId="0" applyNumberFormat="1" applyFont="1" applyFill="1" applyBorder="1"/>
    <xf numFmtId="0" fontId="7" fillId="9" borderId="0" xfId="0" applyFont="1" applyFill="1"/>
    <xf numFmtId="167" fontId="4" fillId="0" borderId="17" xfId="2" applyNumberFormat="1" applyFont="1" applyFill="1" applyBorder="1" applyAlignment="1" applyProtection="1">
      <alignment horizontal="right"/>
      <protection locked="0"/>
    </xf>
    <xf numFmtId="168" fontId="4" fillId="0" borderId="17" xfId="2" applyNumberFormat="1" applyFont="1" applyFill="1" applyBorder="1" applyAlignment="1" applyProtection="1">
      <alignment horizontal="right"/>
      <protection locked="0"/>
    </xf>
    <xf numFmtId="0" fontId="1" fillId="7" borderId="30" xfId="0" applyFont="1" applyFill="1" applyBorder="1" applyAlignment="1">
      <alignment wrapText="1"/>
    </xf>
    <xf numFmtId="0" fontId="1" fillId="7" borderId="33" xfId="0" applyFont="1" applyFill="1" applyBorder="1"/>
    <xf numFmtId="0" fontId="2" fillId="9" borderId="0" xfId="0" applyFont="1" applyFill="1" applyAlignment="1">
      <alignment horizontal="right" wrapText="1"/>
    </xf>
    <xf numFmtId="0" fontId="14" fillId="7" borderId="32" xfId="0" applyNumberFormat="1" applyFont="1" applyFill="1" applyBorder="1" applyAlignment="1">
      <alignment horizontal="center"/>
    </xf>
    <xf numFmtId="164" fontId="2" fillId="9" borderId="3" xfId="1" applyFont="1" applyFill="1" applyBorder="1" applyAlignment="1">
      <alignment horizontal="left"/>
    </xf>
    <xf numFmtId="164" fontId="1" fillId="9" borderId="4" xfId="1" applyFont="1" applyFill="1" applyBorder="1" applyAlignment="1">
      <alignment horizontal="left"/>
    </xf>
    <xf numFmtId="0" fontId="1" fillId="9" borderId="0" xfId="0" applyFont="1" applyFill="1" applyBorder="1" applyAlignment="1">
      <alignment vertical="center"/>
    </xf>
    <xf numFmtId="0" fontId="1" fillId="10" borderId="0" xfId="0" applyFont="1" applyFill="1" applyAlignment="1">
      <alignment horizontal="center" wrapText="1"/>
    </xf>
    <xf numFmtId="0" fontId="0" fillId="10" borderId="0" xfId="0" applyFill="1" applyBorder="1" applyAlignment="1">
      <alignment wrapText="1"/>
    </xf>
    <xf numFmtId="0" fontId="4" fillId="10" borderId="0" xfId="0" applyFont="1" applyFill="1" applyBorder="1" applyAlignment="1">
      <alignment wrapText="1"/>
    </xf>
    <xf numFmtId="0" fontId="0" fillId="10" borderId="0" xfId="0" applyFill="1" applyBorder="1" applyAlignment="1"/>
    <xf numFmtId="0" fontId="0" fillId="7" borderId="2" xfId="0" applyFill="1" applyBorder="1" applyAlignment="1">
      <alignment horizontal="center" vertical="center"/>
    </xf>
    <xf numFmtId="164" fontId="0" fillId="7" borderId="2" xfId="1" applyNumberFormat="1" applyFont="1" applyFill="1" applyBorder="1" applyAlignment="1">
      <alignment horizontal="center" vertical="center" wrapText="1"/>
    </xf>
    <xf numFmtId="165" fontId="0" fillId="7" borderId="2" xfId="1" applyNumberFormat="1" applyFont="1" applyFill="1" applyBorder="1" applyAlignment="1">
      <alignment horizontal="center" vertical="center"/>
    </xf>
    <xf numFmtId="165" fontId="1" fillId="7" borderId="2" xfId="1" applyNumberFormat="1" applyFont="1" applyFill="1" applyBorder="1" applyAlignment="1">
      <alignment horizontal="center" vertical="center"/>
    </xf>
    <xf numFmtId="0" fontId="1" fillId="7" borderId="2" xfId="0" applyFont="1" applyFill="1" applyBorder="1" applyAlignment="1">
      <alignment horizontal="center" vertical="center"/>
    </xf>
    <xf numFmtId="164" fontId="0" fillId="9" borderId="2" xfId="1" applyNumberFormat="1" applyFont="1" applyFill="1" applyBorder="1" applyAlignment="1">
      <alignment horizontal="center" vertical="center" wrapText="1"/>
    </xf>
    <xf numFmtId="164" fontId="0" fillId="9" borderId="2" xfId="1" applyNumberFormat="1" applyFont="1" applyFill="1" applyBorder="1" applyAlignment="1">
      <alignment horizontal="center" vertical="center"/>
    </xf>
    <xf numFmtId="164" fontId="0" fillId="9" borderId="2" xfId="1" applyFont="1" applyFill="1" applyBorder="1" applyAlignment="1">
      <alignment horizontal="center" vertical="center"/>
    </xf>
    <xf numFmtId="9" fontId="0" fillId="9" borderId="2" xfId="6" applyFont="1" applyFill="1" applyBorder="1" applyAlignment="1">
      <alignment horizontal="center" vertical="center"/>
    </xf>
    <xf numFmtId="165" fontId="0" fillId="9" borderId="2" xfId="1" applyNumberFormat="1" applyFont="1" applyFill="1" applyBorder="1" applyAlignment="1">
      <alignment horizontal="center" vertical="center"/>
    </xf>
    <xf numFmtId="0" fontId="2" fillId="6" borderId="0" xfId="0" applyFont="1" applyFill="1" applyAlignment="1">
      <alignment vertical="center"/>
    </xf>
    <xf numFmtId="0" fontId="0" fillId="6" borderId="0" xfId="0" applyFill="1" applyAlignment="1">
      <alignment vertical="center"/>
    </xf>
    <xf numFmtId="0" fontId="1" fillId="6" borderId="0" xfId="0" applyFont="1" applyFill="1" applyAlignment="1">
      <alignment vertical="center"/>
    </xf>
    <xf numFmtId="0" fontId="2" fillId="11" borderId="0" xfId="0" applyFont="1" applyFill="1" applyBorder="1" applyAlignment="1">
      <alignment vertical="center"/>
    </xf>
    <xf numFmtId="0" fontId="0" fillId="11" borderId="0" xfId="0" applyFill="1" applyBorder="1" applyAlignment="1">
      <alignment vertical="center"/>
    </xf>
    <xf numFmtId="0" fontId="1" fillId="11" borderId="0" xfId="0" applyFont="1" applyFill="1" applyBorder="1" applyAlignment="1">
      <alignment vertical="center"/>
    </xf>
    <xf numFmtId="0" fontId="4" fillId="11" borderId="0" xfId="0" applyFont="1" applyFill="1" applyBorder="1" applyAlignment="1">
      <alignment vertical="center"/>
    </xf>
    <xf numFmtId="0" fontId="2" fillId="7" borderId="0" xfId="0" applyFont="1" applyFill="1" applyAlignment="1">
      <alignment vertical="center"/>
    </xf>
    <xf numFmtId="0" fontId="0" fillId="7" borderId="0" xfId="0" applyFill="1" applyAlignment="1">
      <alignment vertical="center"/>
    </xf>
    <xf numFmtId="0" fontId="1" fillId="7" borderId="0" xfId="0" applyFont="1" applyFill="1" applyAlignment="1">
      <alignment vertical="center"/>
    </xf>
    <xf numFmtId="0" fontId="1" fillId="7" borderId="0" xfId="0" applyFont="1" applyFill="1" applyBorder="1" applyAlignment="1">
      <alignment vertical="center"/>
    </xf>
    <xf numFmtId="0" fontId="4" fillId="7" borderId="0" xfId="0" applyFont="1" applyFill="1" applyBorder="1" applyAlignment="1">
      <alignment horizontal="left" vertical="center" wrapText="1"/>
    </xf>
    <xf numFmtId="0" fontId="0" fillId="7" borderId="0" xfId="0" applyFill="1" applyBorder="1" applyAlignment="1">
      <alignment vertical="center"/>
    </xf>
    <xf numFmtId="0" fontId="4" fillId="7" borderId="0" xfId="0" applyFont="1" applyFill="1" applyBorder="1" applyAlignment="1">
      <alignment vertical="center" wrapText="1"/>
    </xf>
    <xf numFmtId="0" fontId="4" fillId="7" borderId="0" xfId="0" applyFont="1" applyFill="1" applyBorder="1" applyAlignment="1">
      <alignment vertical="center"/>
    </xf>
    <xf numFmtId="0" fontId="4" fillId="7" borderId="0" xfId="0" applyFont="1" applyFill="1" applyAlignment="1">
      <alignment vertical="center"/>
    </xf>
    <xf numFmtId="0" fontId="1" fillId="7" borderId="0" xfId="0" applyFont="1" applyFill="1" applyAlignment="1">
      <alignment horizontal="center" vertical="center"/>
    </xf>
    <xf numFmtId="0" fontId="2" fillId="9" borderId="0" xfId="0" applyFont="1" applyFill="1" applyAlignment="1">
      <alignment vertical="center"/>
    </xf>
    <xf numFmtId="0" fontId="0" fillId="9" borderId="0" xfId="0" applyFill="1" applyAlignment="1">
      <alignment vertical="center"/>
    </xf>
    <xf numFmtId="0" fontId="1" fillId="9" borderId="0" xfId="0" applyFont="1" applyFill="1" applyAlignment="1">
      <alignment vertical="center"/>
    </xf>
    <xf numFmtId="0" fontId="1" fillId="9" borderId="0" xfId="0" applyFont="1" applyFill="1" applyAlignment="1">
      <alignment vertical="center" wrapText="1"/>
    </xf>
    <xf numFmtId="0" fontId="0" fillId="9" borderId="0" xfId="0" applyFill="1" applyAlignment="1">
      <alignment horizontal="right" vertical="center"/>
    </xf>
    <xf numFmtId="164" fontId="0" fillId="11" borderId="2" xfId="1" applyFont="1" applyFill="1" applyBorder="1" applyAlignment="1">
      <alignment horizontal="center" vertical="center"/>
    </xf>
    <xf numFmtId="9" fontId="0" fillId="11" borderId="2" xfId="6" applyFont="1" applyFill="1" applyBorder="1" applyAlignment="1">
      <alignment horizontal="center" vertical="center"/>
    </xf>
    <xf numFmtId="0" fontId="0" fillId="6" borderId="2" xfId="0" applyFill="1" applyBorder="1" applyAlignment="1">
      <alignment horizontal="center" vertical="center"/>
    </xf>
    <xf numFmtId="0" fontId="0" fillId="5" borderId="0" xfId="0" applyFill="1"/>
    <xf numFmtId="0" fontId="0" fillId="13" borderId="0" xfId="0" applyFill="1"/>
    <xf numFmtId="0" fontId="2" fillId="13" borderId="0" xfId="0" applyFont="1" applyFill="1" applyAlignment="1">
      <alignment horizontal="right"/>
    </xf>
    <xf numFmtId="0" fontId="1" fillId="13" borderId="0" xfId="0" applyFont="1" applyFill="1" applyAlignment="1">
      <alignment horizontal="right"/>
    </xf>
    <xf numFmtId="171" fontId="1" fillId="13" borderId="0" xfId="0" applyNumberFormat="1" applyFont="1" applyFill="1"/>
    <xf numFmtId="0" fontId="2" fillId="13" borderId="0" xfId="0" applyFont="1" applyFill="1" applyAlignment="1">
      <alignment horizontal="center" vertical="center"/>
    </xf>
    <xf numFmtId="0" fontId="8" fillId="13" borderId="0" xfId="0" applyFont="1" applyFill="1" applyAlignment="1">
      <alignment horizontal="center" vertical="center"/>
    </xf>
    <xf numFmtId="0" fontId="8" fillId="13" borderId="0" xfId="0" applyFont="1" applyFill="1" applyBorder="1" applyAlignment="1">
      <alignment horizontal="center" vertical="center"/>
    </xf>
    <xf numFmtId="0" fontId="0" fillId="0" borderId="0" xfId="0" applyAlignment="1">
      <alignment vertical="center"/>
    </xf>
    <xf numFmtId="0" fontId="0" fillId="13" borderId="0" xfId="0" applyFill="1" applyAlignment="1">
      <alignment vertical="center"/>
    </xf>
    <xf numFmtId="164" fontId="0" fillId="13" borderId="0" xfId="1" applyFont="1" applyFill="1" applyAlignment="1">
      <alignment vertical="center"/>
    </xf>
    <xf numFmtId="0" fontId="1" fillId="13" borderId="0" xfId="0" applyFont="1" applyFill="1" applyAlignment="1">
      <alignment vertical="center"/>
    </xf>
    <xf numFmtId="0" fontId="3" fillId="13" borderId="0" xfId="0" applyFont="1" applyFill="1" applyAlignment="1">
      <alignment vertical="center"/>
    </xf>
    <xf numFmtId="0" fontId="13" fillId="13" borderId="0" xfId="0" applyFont="1" applyFill="1" applyAlignment="1">
      <alignment vertical="center"/>
    </xf>
    <xf numFmtId="0" fontId="1" fillId="0" borderId="0" xfId="0" applyFont="1" applyAlignment="1">
      <alignment wrapText="1"/>
    </xf>
    <xf numFmtId="0" fontId="0" fillId="5" borderId="0" xfId="0" applyFill="1" applyAlignment="1">
      <alignment wrapText="1"/>
    </xf>
    <xf numFmtId="0" fontId="1" fillId="3" borderId="0" xfId="0" applyFont="1" applyFill="1" applyAlignment="1">
      <alignment vertical="center" wrapText="1"/>
    </xf>
    <xf numFmtId="0" fontId="1" fillId="3" borderId="0" xfId="0" applyFont="1" applyFill="1" applyAlignment="1">
      <alignment vertical="top" wrapText="1"/>
    </xf>
    <xf numFmtId="0" fontId="0" fillId="3" borderId="0" xfId="0" applyFill="1" applyAlignment="1">
      <alignment vertical="top" wrapText="1"/>
    </xf>
    <xf numFmtId="0" fontId="1" fillId="3" borderId="2" xfId="0" applyFont="1" applyFill="1" applyBorder="1" applyAlignment="1">
      <alignment horizontal="left" vertical="center" wrapText="1"/>
    </xf>
    <xf numFmtId="0" fontId="1" fillId="12" borderId="2" xfId="0" applyFont="1" applyFill="1" applyBorder="1" applyAlignment="1">
      <alignment horizontal="left" vertical="center" wrapText="1"/>
    </xf>
    <xf numFmtId="0" fontId="1" fillId="6" borderId="2" xfId="0" applyFont="1" applyFill="1" applyBorder="1" applyAlignment="1">
      <alignment horizontal="left" vertical="center" wrapText="1"/>
    </xf>
    <xf numFmtId="0" fontId="1" fillId="9" borderId="2" xfId="0" applyFont="1" applyFill="1" applyBorder="1" applyAlignment="1">
      <alignment horizontal="left" vertical="center" wrapText="1"/>
    </xf>
    <xf numFmtId="0" fontId="0" fillId="3" borderId="0" xfId="0" applyFont="1" applyFill="1" applyAlignment="1">
      <alignment vertical="top" wrapText="1"/>
    </xf>
    <xf numFmtId="0" fontId="0" fillId="5" borderId="0" xfId="0" applyFill="1" applyBorder="1" applyAlignment="1">
      <alignment wrapText="1"/>
    </xf>
    <xf numFmtId="0" fontId="2" fillId="5" borderId="13" xfId="0" applyFont="1" applyFill="1" applyBorder="1" applyAlignment="1">
      <alignment wrapText="1"/>
    </xf>
    <xf numFmtId="0" fontId="2" fillId="5" borderId="14" xfId="0" applyFont="1" applyFill="1" applyBorder="1" applyAlignment="1">
      <alignment wrapText="1"/>
    </xf>
    <xf numFmtId="0" fontId="2" fillId="5" borderId="15" xfId="0" applyFont="1" applyFill="1" applyBorder="1" applyAlignment="1">
      <alignment wrapText="1"/>
    </xf>
    <xf numFmtId="0" fontId="0" fillId="5" borderId="16" xfId="0" applyFill="1" applyBorder="1" applyAlignment="1">
      <alignment wrapText="1"/>
    </xf>
    <xf numFmtId="0" fontId="4" fillId="5" borderId="17" xfId="0" applyFont="1" applyFill="1" applyBorder="1" applyAlignment="1">
      <alignment wrapText="1"/>
    </xf>
    <xf numFmtId="0" fontId="4" fillId="5" borderId="8" xfId="0" applyFont="1" applyFill="1" applyBorder="1" applyAlignment="1">
      <alignment wrapText="1"/>
    </xf>
    <xf numFmtId="0" fontId="4" fillId="5" borderId="18" xfId="0" applyFont="1" applyFill="1" applyBorder="1" applyAlignment="1">
      <alignment vertical="center" wrapText="1"/>
    </xf>
    <xf numFmtId="164" fontId="0" fillId="5" borderId="0" xfId="1" applyNumberFormat="1" applyFont="1" applyFill="1" applyAlignment="1">
      <alignment wrapText="1"/>
    </xf>
    <xf numFmtId="164" fontId="0" fillId="5" borderId="16" xfId="1" applyNumberFormat="1" applyFont="1" applyFill="1" applyBorder="1" applyAlignment="1">
      <alignment wrapText="1"/>
    </xf>
    <xf numFmtId="0" fontId="1" fillId="5" borderId="17" xfId="0" applyFont="1" applyFill="1" applyBorder="1" applyAlignment="1">
      <alignment wrapText="1"/>
    </xf>
    <xf numFmtId="0" fontId="2" fillId="5" borderId="6" xfId="0" applyFont="1" applyFill="1" applyBorder="1" applyAlignment="1">
      <alignment horizontal="right" wrapText="1"/>
    </xf>
    <xf numFmtId="0" fontId="2" fillId="5" borderId="34" xfId="0" applyFont="1" applyFill="1" applyBorder="1" applyAlignment="1">
      <alignment horizontal="right" wrapText="1"/>
    </xf>
    <xf numFmtId="0" fontId="4" fillId="5" borderId="18" xfId="0" applyFont="1" applyFill="1" applyBorder="1" applyAlignment="1">
      <alignment wrapText="1"/>
    </xf>
    <xf numFmtId="43" fontId="0" fillId="5" borderId="0" xfId="0" applyNumberFormat="1" applyFill="1" applyAlignment="1">
      <alignment wrapText="1"/>
    </xf>
    <xf numFmtId="164" fontId="4" fillId="5" borderId="14" xfId="1" applyNumberFormat="1" applyFont="1" applyFill="1" applyBorder="1" applyAlignment="1">
      <alignment wrapText="1"/>
    </xf>
    <xf numFmtId="17" fontId="7" fillId="5" borderId="16" xfId="0" applyNumberFormat="1" applyFont="1" applyFill="1" applyBorder="1" applyAlignment="1">
      <alignment wrapText="1"/>
    </xf>
    <xf numFmtId="0" fontId="4" fillId="5" borderId="0" xfId="0" applyFont="1" applyFill="1" applyBorder="1" applyAlignment="1">
      <alignment wrapText="1"/>
    </xf>
    <xf numFmtId="164" fontId="0" fillId="5" borderId="0" xfId="1" applyNumberFormat="1" applyFont="1" applyFill="1" applyBorder="1" applyAlignment="1">
      <alignment wrapText="1"/>
    </xf>
    <xf numFmtId="0" fontId="1" fillId="5" borderId="12" xfId="0" applyFont="1" applyFill="1" applyBorder="1" applyAlignment="1"/>
    <xf numFmtId="0" fontId="1" fillId="5" borderId="10" xfId="0" applyFont="1" applyFill="1" applyBorder="1"/>
    <xf numFmtId="164" fontId="0" fillId="5" borderId="10" xfId="1" applyNumberFormat="1" applyFont="1" applyFill="1" applyBorder="1" applyAlignment="1">
      <alignment wrapText="1"/>
    </xf>
    <xf numFmtId="0" fontId="2" fillId="5" borderId="12" xfId="0" applyFont="1" applyFill="1" applyBorder="1" applyAlignment="1">
      <alignment horizontal="right" wrapText="1"/>
    </xf>
    <xf numFmtId="0" fontId="2" fillId="5" borderId="10" xfId="0" applyFont="1" applyFill="1" applyBorder="1" applyAlignment="1">
      <alignment horizontal="right" wrapText="1"/>
    </xf>
    <xf numFmtId="164" fontId="2" fillId="5" borderId="10" xfId="0" applyNumberFormat="1" applyFont="1" applyFill="1" applyBorder="1" applyAlignment="1">
      <alignment wrapText="1"/>
    </xf>
    <xf numFmtId="0" fontId="2" fillId="5" borderId="16"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5" xfId="0" applyFont="1" applyFill="1" applyBorder="1" applyAlignment="1">
      <alignment horizontal="center" vertical="center"/>
    </xf>
    <xf numFmtId="0" fontId="0" fillId="5" borderId="8" xfId="0" applyFill="1" applyBorder="1" applyAlignment="1">
      <alignment vertical="center"/>
    </xf>
    <xf numFmtId="38" fontId="0" fillId="5" borderId="17" xfId="0" applyNumberFormat="1" applyFill="1" applyBorder="1" applyAlignment="1">
      <alignment horizontal="center"/>
    </xf>
    <xf numFmtId="38" fontId="0" fillId="5" borderId="17" xfId="0" applyNumberFormat="1" applyFill="1" applyBorder="1" applyAlignment="1">
      <alignment horizontal="center" vertical="center"/>
    </xf>
    <xf numFmtId="38" fontId="0" fillId="5" borderId="0" xfId="0" applyNumberFormat="1" applyFill="1" applyBorder="1" applyAlignment="1">
      <alignment horizontal="center" vertical="center"/>
    </xf>
    <xf numFmtId="38" fontId="4" fillId="5" borderId="9" xfId="0" applyNumberFormat="1" applyFont="1" applyFill="1" applyBorder="1" applyAlignment="1">
      <alignment horizontal="center" wrapText="1"/>
    </xf>
    <xf numFmtId="0" fontId="0" fillId="5" borderId="12" xfId="0" applyFill="1" applyBorder="1" applyAlignment="1">
      <alignment vertical="center"/>
    </xf>
    <xf numFmtId="38" fontId="0" fillId="5" borderId="18" xfId="0" applyNumberFormat="1" applyFill="1" applyBorder="1" applyAlignment="1">
      <alignment horizontal="center" vertical="center"/>
    </xf>
    <xf numFmtId="38" fontId="0" fillId="5" borderId="10" xfId="0" applyNumberFormat="1" applyFill="1" applyBorder="1" applyAlignment="1">
      <alignment horizontal="center" vertical="center"/>
    </xf>
    <xf numFmtId="38" fontId="4" fillId="5" borderId="11" xfId="0" applyNumberFormat="1" applyFont="1" applyFill="1" applyBorder="1" applyAlignment="1">
      <alignment horizontal="center" wrapText="1"/>
    </xf>
    <xf numFmtId="0" fontId="8" fillId="4" borderId="0" xfId="0" applyFont="1" applyFill="1"/>
    <xf numFmtId="0" fontId="8" fillId="4" borderId="0" xfId="0" applyFont="1" applyFill="1" applyAlignment="1">
      <alignment wrapText="1"/>
    </xf>
    <xf numFmtId="0" fontId="8" fillId="4" borderId="0" xfId="0" applyFont="1" applyFill="1" applyBorder="1" applyAlignment="1">
      <alignment wrapText="1"/>
    </xf>
    <xf numFmtId="0" fontId="8" fillId="4" borderId="0" xfId="0" applyFont="1" applyFill="1" applyAlignment="1">
      <alignment horizontal="center" wrapText="1"/>
    </xf>
    <xf numFmtId="0" fontId="2" fillId="13" borderId="6" xfId="0" applyFont="1" applyFill="1" applyBorder="1" applyAlignment="1">
      <alignment horizontal="right" vertical="center"/>
    </xf>
    <xf numFmtId="164" fontId="2" fillId="13" borderId="36" xfId="1" applyFont="1" applyFill="1" applyBorder="1" applyAlignment="1">
      <alignment vertical="center"/>
    </xf>
    <xf numFmtId="0" fontId="1" fillId="3" borderId="0" xfId="0" applyFont="1" applyFill="1" applyBorder="1"/>
    <xf numFmtId="0" fontId="1" fillId="3" borderId="0" xfId="0" applyFont="1" applyFill="1" applyBorder="1" applyAlignment="1">
      <alignment horizontal="right"/>
    </xf>
    <xf numFmtId="165" fontId="1" fillId="3" borderId="10" xfId="1" applyNumberFormat="1" applyFont="1" applyFill="1" applyBorder="1"/>
    <xf numFmtId="0" fontId="17" fillId="7" borderId="0" xfId="0" applyFont="1" applyFill="1" applyAlignment="1">
      <alignment vertical="center"/>
    </xf>
    <xf numFmtId="0" fontId="1" fillId="7" borderId="0" xfId="0" applyFont="1" applyFill="1" applyAlignment="1">
      <alignment vertical="center" wrapText="1"/>
    </xf>
    <xf numFmtId="172" fontId="1" fillId="3" borderId="0" xfId="0" applyNumberFormat="1" applyFont="1" applyFill="1" applyBorder="1"/>
    <xf numFmtId="0" fontId="1" fillId="13" borderId="0" xfId="0" applyFont="1" applyFill="1" applyAlignment="1">
      <alignment horizontal="left" vertical="center"/>
    </xf>
    <xf numFmtId="0" fontId="24" fillId="3" borderId="0" xfId="0" applyFont="1" applyFill="1" applyAlignment="1">
      <alignment horizontal="center" vertical="center" wrapText="1"/>
    </xf>
    <xf numFmtId="0" fontId="0" fillId="3" borderId="0" xfId="0" applyFill="1" applyBorder="1" applyAlignment="1">
      <alignment horizontal="center"/>
    </xf>
    <xf numFmtId="0" fontId="1" fillId="7" borderId="0" xfId="0" applyFont="1" applyFill="1" applyBorder="1"/>
    <xf numFmtId="164" fontId="0" fillId="0" borderId="16" xfId="1" applyFont="1" applyFill="1" applyBorder="1" applyAlignment="1" applyProtection="1">
      <alignment vertical="center"/>
      <protection locked="0"/>
    </xf>
    <xf numFmtId="165" fontId="0" fillId="0" borderId="17" xfId="1" applyNumberFormat="1" applyFont="1" applyFill="1" applyBorder="1" applyAlignment="1" applyProtection="1">
      <alignment vertical="center"/>
      <protection locked="0"/>
    </xf>
    <xf numFmtId="164" fontId="0" fillId="0" borderId="18" xfId="1" applyFont="1" applyFill="1" applyBorder="1" applyAlignment="1" applyProtection="1">
      <alignment vertical="center"/>
      <protection locked="0"/>
    </xf>
    <xf numFmtId="164" fontId="0" fillId="0" borderId="17" xfId="1" applyFont="1" applyFill="1" applyBorder="1" applyAlignment="1" applyProtection="1">
      <alignment vertical="center"/>
      <protection locked="0"/>
    </xf>
    <xf numFmtId="164" fontId="0" fillId="0" borderId="16" xfId="1" applyFont="1" applyFill="1" applyBorder="1" applyProtection="1">
      <protection locked="0"/>
    </xf>
    <xf numFmtId="164" fontId="0" fillId="0" borderId="17" xfId="1" applyFont="1" applyFill="1" applyBorder="1" applyProtection="1">
      <protection locked="0"/>
    </xf>
    <xf numFmtId="164" fontId="0" fillId="0" borderId="18" xfId="1" applyFont="1" applyFill="1" applyBorder="1" applyProtection="1">
      <protection locked="0"/>
    </xf>
    <xf numFmtId="9" fontId="0" fillId="0" borderId="19" xfId="6" applyFont="1" applyFill="1" applyBorder="1" applyProtection="1">
      <protection locked="0"/>
    </xf>
    <xf numFmtId="0" fontId="4" fillId="0" borderId="16" xfId="0" applyFont="1" applyFill="1" applyBorder="1" applyProtection="1">
      <protection locked="0"/>
    </xf>
    <xf numFmtId="0" fontId="0" fillId="0" borderId="17" xfId="0" applyFill="1" applyBorder="1" applyProtection="1">
      <protection locked="0"/>
    </xf>
    <xf numFmtId="0" fontId="1" fillId="0" borderId="17" xfId="0" applyFont="1" applyFill="1" applyBorder="1" applyProtection="1">
      <protection locked="0"/>
    </xf>
    <xf numFmtId="0" fontId="1" fillId="0" borderId="16" xfId="0" applyFont="1" applyFill="1" applyBorder="1" applyProtection="1">
      <protection locked="0"/>
    </xf>
    <xf numFmtId="164" fontId="4" fillId="0" borderId="17" xfId="1" applyFont="1" applyFill="1" applyBorder="1" applyProtection="1">
      <protection locked="0"/>
    </xf>
    <xf numFmtId="0" fontId="0" fillId="0" borderId="18" xfId="0" applyFill="1" applyBorder="1" applyProtection="1">
      <protection locked="0"/>
    </xf>
    <xf numFmtId="0" fontId="9" fillId="8" borderId="0" xfId="0" applyFont="1" applyFill="1" applyBorder="1" applyAlignment="1" applyProtection="1">
      <alignment horizontal="center"/>
      <protection locked="0"/>
    </xf>
    <xf numFmtId="0" fontId="0" fillId="0" borderId="16" xfId="0" applyFill="1" applyBorder="1" applyAlignment="1" applyProtection="1">
      <alignment vertical="center"/>
      <protection locked="0"/>
    </xf>
    <xf numFmtId="164" fontId="4" fillId="0" borderId="18" xfId="1" applyFont="1" applyFill="1" applyBorder="1" applyProtection="1">
      <protection locked="0"/>
    </xf>
    <xf numFmtId="9" fontId="0" fillId="0" borderId="17" xfId="0" applyNumberFormat="1" applyFill="1" applyBorder="1" applyProtection="1">
      <protection locked="0"/>
    </xf>
    <xf numFmtId="14" fontId="4" fillId="0" borderId="18" xfId="0" applyNumberFormat="1" applyFont="1" applyFill="1" applyBorder="1" applyProtection="1">
      <protection locked="0"/>
    </xf>
    <xf numFmtId="9" fontId="2" fillId="3" borderId="2" xfId="6" applyFont="1" applyFill="1" applyBorder="1" applyProtection="1">
      <protection locked="0"/>
    </xf>
    <xf numFmtId="0" fontId="4" fillId="0" borderId="0" xfId="2" applyFont="1" applyBorder="1" applyAlignment="1" applyProtection="1">
      <alignment horizontal="center"/>
    </xf>
    <xf numFmtId="0" fontId="4" fillId="0" borderId="0" xfId="2" applyFont="1" applyBorder="1" applyProtection="1"/>
    <xf numFmtId="0" fontId="2" fillId="2" borderId="0" xfId="2" applyFont="1" applyFill="1" applyBorder="1" applyAlignment="1" applyProtection="1">
      <alignment horizontal="left"/>
    </xf>
    <xf numFmtId="0" fontId="2" fillId="2" borderId="0" xfId="2" applyFont="1" applyFill="1" applyBorder="1" applyProtection="1"/>
    <xf numFmtId="0" fontId="4" fillId="2" borderId="0" xfId="2" applyFont="1" applyFill="1" applyBorder="1" applyProtection="1"/>
    <xf numFmtId="0" fontId="4" fillId="2" borderId="0" xfId="2" applyFill="1" applyBorder="1" applyAlignment="1" applyProtection="1">
      <alignment horizontal="left"/>
    </xf>
    <xf numFmtId="0" fontId="4" fillId="2" borderId="0" xfId="2" applyFill="1" applyBorder="1" applyProtection="1"/>
    <xf numFmtId="0" fontId="4" fillId="2" borderId="0" xfId="2" applyFont="1" applyFill="1" applyBorder="1" applyAlignment="1" applyProtection="1">
      <alignment horizontal="left"/>
    </xf>
    <xf numFmtId="0" fontId="2" fillId="2" borderId="0" xfId="2" applyFont="1" applyFill="1" applyBorder="1" applyAlignment="1" applyProtection="1">
      <alignment horizontal="center"/>
    </xf>
    <xf numFmtId="0" fontId="4" fillId="0" borderId="0" xfId="2" applyNumberFormat="1" applyFont="1" applyBorder="1" applyAlignment="1" applyProtection="1">
      <alignment horizontal="left"/>
    </xf>
    <xf numFmtId="0" fontId="4" fillId="2" borderId="0" xfId="2" applyFont="1" applyFill="1" applyBorder="1" applyAlignment="1" applyProtection="1">
      <alignment horizontal="right"/>
    </xf>
    <xf numFmtId="4" fontId="4" fillId="2" borderId="0" xfId="3" applyNumberFormat="1" applyFont="1" applyFill="1" applyBorder="1" applyAlignment="1" applyProtection="1">
      <alignment horizontal="right"/>
    </xf>
    <xf numFmtId="0" fontId="6" fillId="2" borderId="0" xfId="2" applyFont="1" applyFill="1" applyBorder="1" applyAlignment="1" applyProtection="1">
      <alignment horizontal="left"/>
    </xf>
    <xf numFmtId="166" fontId="4" fillId="2" borderId="0" xfId="3" applyFont="1" applyFill="1" applyBorder="1" applyAlignment="1" applyProtection="1">
      <alignment horizontal="right"/>
    </xf>
    <xf numFmtId="167" fontId="4" fillId="2" borderId="0" xfId="2" applyNumberFormat="1" applyFont="1" applyFill="1" applyBorder="1" applyAlignment="1" applyProtection="1">
      <alignment horizontal="right"/>
    </xf>
    <xf numFmtId="168" fontId="4" fillId="2" borderId="0" xfId="2" applyNumberFormat="1" applyFont="1" applyFill="1" applyBorder="1" applyAlignment="1" applyProtection="1">
      <alignment horizontal="right"/>
    </xf>
    <xf numFmtId="0" fontId="4" fillId="2" borderId="0" xfId="2" applyNumberFormat="1" applyFont="1" applyFill="1" applyBorder="1" applyAlignment="1" applyProtection="1">
      <alignment horizontal="left"/>
    </xf>
    <xf numFmtId="14" fontId="4" fillId="2" borderId="0" xfId="2" applyNumberFormat="1" applyFont="1" applyFill="1" applyBorder="1" applyAlignment="1" applyProtection="1">
      <alignment horizontal="right"/>
    </xf>
    <xf numFmtId="14" fontId="6" fillId="2" borderId="0" xfId="2" applyNumberFormat="1" applyFont="1" applyFill="1" applyBorder="1" applyAlignment="1" applyProtection="1">
      <alignment horizontal="left"/>
    </xf>
    <xf numFmtId="0" fontId="4" fillId="0" borderId="0" xfId="2" applyNumberFormat="1" applyFont="1" applyBorder="1" applyAlignment="1" applyProtection="1">
      <alignment wrapText="1"/>
    </xf>
    <xf numFmtId="0" fontId="4" fillId="0" borderId="0" xfId="2" applyFont="1" applyBorder="1" applyAlignment="1" applyProtection="1">
      <alignment wrapText="1"/>
    </xf>
    <xf numFmtId="0" fontId="5" fillId="2" borderId="0" xfId="2" applyFont="1" applyFill="1" applyBorder="1" applyAlignment="1" applyProtection="1">
      <alignment horizontal="left"/>
    </xf>
    <xf numFmtId="14" fontId="5" fillId="2" borderId="0" xfId="2" applyNumberFormat="1" applyFont="1" applyFill="1" applyBorder="1" applyAlignment="1" applyProtection="1">
      <alignment horizontal="right"/>
    </xf>
    <xf numFmtId="166" fontId="5" fillId="2" borderId="0" xfId="3" applyFont="1" applyFill="1" applyBorder="1" applyAlignment="1" applyProtection="1">
      <alignment horizontal="right"/>
    </xf>
    <xf numFmtId="39" fontId="5" fillId="2" borderId="0" xfId="3" applyNumberFormat="1" applyFont="1" applyFill="1" applyBorder="1" applyAlignment="1" applyProtection="1">
      <alignment horizontal="right"/>
    </xf>
    <xf numFmtId="169" fontId="5" fillId="2" borderId="0" xfId="3" applyNumberFormat="1" applyFont="1" applyFill="1" applyBorder="1" applyAlignment="1" applyProtection="1">
      <alignment horizontal="right"/>
    </xf>
    <xf numFmtId="39" fontId="5" fillId="5" borderId="0" xfId="3" applyNumberFormat="1" applyFont="1" applyFill="1" applyBorder="1" applyAlignment="1" applyProtection="1">
      <alignment horizontal="right"/>
    </xf>
    <xf numFmtId="0" fontId="4" fillId="0" borderId="0" xfId="2" applyFont="1" applyAlignment="1" applyProtection="1">
      <alignment horizontal="left"/>
    </xf>
    <xf numFmtId="0" fontId="4" fillId="0" borderId="0" xfId="2" applyFont="1" applyProtection="1"/>
    <xf numFmtId="0" fontId="4" fillId="0" borderId="0" xfId="2" applyNumberFormat="1" applyFont="1" applyBorder="1" applyAlignment="1" applyProtection="1">
      <alignment horizontal="center"/>
    </xf>
    <xf numFmtId="0" fontId="4" fillId="0" borderId="0" xfId="2" applyFont="1" applyBorder="1" applyAlignment="1" applyProtection="1">
      <alignment horizontal="left"/>
    </xf>
    <xf numFmtId="2" fontId="6" fillId="2" borderId="0" xfId="2" applyNumberFormat="1" applyFont="1" applyFill="1" applyBorder="1" applyAlignment="1" applyProtection="1">
      <alignment horizontal="left"/>
    </xf>
    <xf numFmtId="170" fontId="4" fillId="2" borderId="0" xfId="3" applyNumberFormat="1" applyFont="1" applyFill="1" applyBorder="1" applyAlignment="1" applyProtection="1">
      <alignment horizontal="right"/>
    </xf>
    <xf numFmtId="4" fontId="4" fillId="2" borderId="0" xfId="2" applyNumberFormat="1" applyFont="1" applyFill="1" applyBorder="1" applyAlignment="1" applyProtection="1">
      <alignment horizontal="right"/>
    </xf>
    <xf numFmtId="2" fontId="5" fillId="2" borderId="0" xfId="2" applyNumberFormat="1" applyFont="1" applyFill="1" applyBorder="1" applyAlignment="1" applyProtection="1">
      <alignment horizontal="left"/>
    </xf>
    <xf numFmtId="2" fontId="5" fillId="2" borderId="0" xfId="2" applyNumberFormat="1" applyFont="1" applyFill="1" applyBorder="1" applyAlignment="1" applyProtection="1">
      <alignment horizontal="right"/>
    </xf>
    <xf numFmtId="2" fontId="5" fillId="2" borderId="0" xfId="3" applyNumberFormat="1" applyFont="1" applyFill="1" applyBorder="1" applyAlignment="1" applyProtection="1">
      <alignment horizontal="right"/>
    </xf>
    <xf numFmtId="0" fontId="7" fillId="3" borderId="35" xfId="0" applyFont="1" applyFill="1" applyBorder="1" applyAlignment="1">
      <alignment horizontal="left" vertical="center" wrapText="1"/>
    </xf>
    <xf numFmtId="0" fontId="7" fillId="3" borderId="0" xfId="0" applyFont="1" applyFill="1" applyAlignment="1">
      <alignment horizontal="left" vertical="center" wrapText="1"/>
    </xf>
    <xf numFmtId="0" fontId="1" fillId="3" borderId="0" xfId="0" applyFont="1" applyFill="1" applyAlignment="1">
      <alignment horizontal="left" vertical="center" wrapText="1"/>
    </xf>
    <xf numFmtId="0" fontId="1" fillId="3" borderId="0" xfId="0" applyFont="1" applyFill="1" applyAlignment="1">
      <alignment horizontal="left" wrapText="1"/>
    </xf>
    <xf numFmtId="0" fontId="0" fillId="3" borderId="0" xfId="0" applyFill="1" applyAlignment="1">
      <alignment horizontal="left" wrapText="1"/>
    </xf>
    <xf numFmtId="0" fontId="1" fillId="3" borderId="0" xfId="0" applyFont="1" applyFill="1" applyAlignment="1">
      <alignment horizontal="left" vertical="top" wrapText="1"/>
    </xf>
    <xf numFmtId="0" fontId="25" fillId="0" borderId="0" xfId="8" applyAlignment="1">
      <alignment horizontal="left" vertical="top"/>
    </xf>
    <xf numFmtId="0" fontId="22" fillId="0" borderId="0" xfId="0" applyFont="1" applyAlignment="1">
      <alignment horizontal="left" vertical="top"/>
    </xf>
    <xf numFmtId="0" fontId="1" fillId="3" borderId="35" xfId="0" applyFont="1" applyFill="1" applyBorder="1" applyAlignment="1">
      <alignment horizontal="left" vertical="center" wrapText="1"/>
    </xf>
    <xf numFmtId="0" fontId="0" fillId="3" borderId="0" xfId="0" applyFill="1" applyAlignment="1">
      <alignment horizontal="left" vertical="center" wrapText="1"/>
    </xf>
    <xf numFmtId="0" fontId="15" fillId="4" borderId="0" xfId="7" applyFont="1" applyFill="1" applyBorder="1" applyAlignment="1">
      <alignment horizontal="center"/>
    </xf>
    <xf numFmtId="0" fontId="24" fillId="3" borderId="0" xfId="0" applyFont="1" applyFill="1" applyAlignment="1">
      <alignment horizontal="center" vertical="center" wrapText="1"/>
    </xf>
    <xf numFmtId="0" fontId="1" fillId="3" borderId="0" xfId="0" applyFont="1" applyFill="1" applyAlignment="1">
      <alignment horizontal="center" vertical="center" wrapText="1"/>
    </xf>
    <xf numFmtId="0" fontId="0" fillId="3" borderId="0" xfId="0" applyFill="1" applyAlignment="1">
      <alignment horizontal="left" vertical="top" wrapText="1"/>
    </xf>
    <xf numFmtId="0" fontId="15" fillId="4" borderId="0" xfId="2" applyFont="1" applyFill="1" applyBorder="1" applyAlignment="1">
      <alignment horizontal="center"/>
    </xf>
    <xf numFmtId="0" fontId="1" fillId="0" borderId="0" xfId="0" applyFont="1" applyAlignment="1">
      <alignment horizontal="center" vertical="center" wrapText="1"/>
    </xf>
    <xf numFmtId="0" fontId="1" fillId="6" borderId="0" xfId="0" applyFont="1" applyFill="1" applyAlignment="1">
      <alignment horizontal="left" vertical="center" wrapText="1"/>
    </xf>
    <xf numFmtId="0" fontId="14" fillId="6" borderId="0" xfId="0" applyNumberFormat="1" applyFont="1" applyFill="1" applyBorder="1" applyAlignment="1">
      <alignment horizontal="left"/>
    </xf>
    <xf numFmtId="0" fontId="4" fillId="0" borderId="13" xfId="0" applyFont="1" applyFill="1" applyBorder="1" applyAlignment="1" applyProtection="1">
      <alignment horizontal="left"/>
      <protection locked="0"/>
    </xf>
    <xf numFmtId="0" fontId="4" fillId="0" borderId="15" xfId="0" applyFont="1" applyFill="1" applyBorder="1" applyAlignment="1" applyProtection="1">
      <alignment horizontal="left"/>
      <protection locked="0"/>
    </xf>
    <xf numFmtId="0" fontId="1" fillId="0" borderId="8" xfId="0" applyFont="1" applyFill="1" applyBorder="1" applyAlignment="1" applyProtection="1">
      <alignment horizontal="left"/>
      <protection locked="0"/>
    </xf>
    <xf numFmtId="0" fontId="4" fillId="0" borderId="9" xfId="0" applyFont="1" applyFill="1" applyBorder="1" applyAlignment="1" applyProtection="1">
      <alignment horizontal="left"/>
      <protection locked="0"/>
    </xf>
    <xf numFmtId="0" fontId="4" fillId="0" borderId="8" xfId="0" applyFont="1" applyFill="1" applyBorder="1" applyAlignment="1" applyProtection="1">
      <alignment horizontal="left"/>
      <protection locked="0"/>
    </xf>
    <xf numFmtId="0" fontId="4" fillId="0" borderId="12" xfId="0" applyFont="1" applyFill="1" applyBorder="1" applyAlignment="1" applyProtection="1">
      <alignment horizontal="left"/>
      <protection locked="0"/>
    </xf>
    <xf numFmtId="0" fontId="4" fillId="0" borderId="11" xfId="0" applyFont="1" applyFill="1" applyBorder="1" applyAlignment="1" applyProtection="1">
      <alignment horizontal="left"/>
      <protection locked="0"/>
    </xf>
    <xf numFmtId="0" fontId="1" fillId="11" borderId="0" xfId="0" applyFont="1" applyFill="1" applyAlignment="1">
      <alignment horizontal="left" wrapText="1"/>
    </xf>
    <xf numFmtId="0" fontId="14" fillId="7" borderId="0" xfId="0" applyNumberFormat="1" applyFont="1" applyFill="1" applyBorder="1" applyAlignment="1">
      <alignment horizontal="center"/>
    </xf>
    <xf numFmtId="0" fontId="14" fillId="11" borderId="0" xfId="0" applyNumberFormat="1" applyFont="1" applyFill="1" applyBorder="1" applyAlignment="1">
      <alignment horizontal="left"/>
    </xf>
    <xf numFmtId="0" fontId="2" fillId="7" borderId="29" xfId="0" applyFont="1" applyFill="1" applyBorder="1" applyAlignment="1">
      <alignment horizontal="right" wrapText="1"/>
    </xf>
    <xf numFmtId="0" fontId="2" fillId="7" borderId="30" xfId="0" applyFont="1" applyFill="1" applyBorder="1" applyAlignment="1">
      <alignment horizontal="right" wrapText="1"/>
    </xf>
    <xf numFmtId="0" fontId="2" fillId="7" borderId="31" xfId="0" applyFont="1" applyFill="1" applyBorder="1" applyAlignment="1">
      <alignment horizontal="right" wrapText="1"/>
    </xf>
    <xf numFmtId="0" fontId="2" fillId="7" borderId="32" xfId="0" applyFont="1" applyFill="1" applyBorder="1" applyAlignment="1">
      <alignment horizontal="right" wrapText="1"/>
    </xf>
    <xf numFmtId="0" fontId="2" fillId="9" borderId="5" xfId="0" applyFont="1" applyFill="1" applyBorder="1" applyAlignment="1">
      <alignment horizontal="right" wrapText="1"/>
    </xf>
    <xf numFmtId="0" fontId="2" fillId="9" borderId="3" xfId="0" applyFont="1" applyFill="1" applyBorder="1" applyAlignment="1">
      <alignment horizontal="right" wrapText="1"/>
    </xf>
    <xf numFmtId="0" fontId="2" fillId="8" borderId="13" xfId="0" applyFont="1" applyFill="1" applyBorder="1" applyAlignment="1">
      <alignment horizontal="center"/>
    </xf>
    <xf numFmtId="0" fontId="2" fillId="8" borderId="14" xfId="0" applyFont="1" applyFill="1" applyBorder="1" applyAlignment="1">
      <alignment horizontal="center"/>
    </xf>
    <xf numFmtId="0" fontId="2" fillId="8" borderId="15" xfId="0" applyFont="1" applyFill="1" applyBorder="1" applyAlignment="1">
      <alignment horizontal="center"/>
    </xf>
    <xf numFmtId="0" fontId="7" fillId="8" borderId="8" xfId="0" applyFont="1" applyFill="1" applyBorder="1" applyAlignment="1">
      <alignment horizontal="center" wrapText="1"/>
    </xf>
    <xf numFmtId="0" fontId="7" fillId="8" borderId="0" xfId="0" applyFont="1" applyFill="1" applyBorder="1" applyAlignment="1">
      <alignment horizontal="center" wrapText="1"/>
    </xf>
    <xf numFmtId="0" fontId="7" fillId="8" borderId="9" xfId="0" applyFont="1" applyFill="1" applyBorder="1" applyAlignment="1">
      <alignment horizontal="center" wrapText="1"/>
    </xf>
    <xf numFmtId="0" fontId="8" fillId="4" borderId="10" xfId="0" applyFont="1" applyFill="1" applyBorder="1" applyAlignment="1">
      <alignment horizontal="center"/>
    </xf>
    <xf numFmtId="0" fontId="0" fillId="0" borderId="8" xfId="0" applyFill="1" applyBorder="1" applyAlignment="1" applyProtection="1">
      <alignment horizontal="center" wrapText="1"/>
      <protection locked="0"/>
    </xf>
    <xf numFmtId="0" fontId="0" fillId="0" borderId="9" xfId="0" applyFill="1" applyBorder="1" applyAlignment="1" applyProtection="1">
      <alignment horizontal="center" wrapText="1"/>
      <protection locked="0"/>
    </xf>
    <xf numFmtId="0" fontId="0" fillId="0" borderId="13" xfId="0" applyFill="1" applyBorder="1" applyAlignment="1" applyProtection="1">
      <alignment horizontal="center"/>
      <protection locked="0"/>
    </xf>
    <xf numFmtId="0" fontId="0" fillId="0" borderId="15" xfId="0" applyFill="1" applyBorder="1" applyAlignment="1" applyProtection="1">
      <alignment horizontal="center"/>
      <protection locked="0"/>
    </xf>
    <xf numFmtId="0" fontId="0" fillId="0" borderId="13" xfId="0" applyFill="1" applyBorder="1" applyAlignment="1" applyProtection="1">
      <alignment horizontal="center" wrapText="1"/>
      <protection locked="0"/>
    </xf>
    <xf numFmtId="0" fontId="0" fillId="0" borderId="15" xfId="0" applyFill="1" applyBorder="1" applyAlignment="1" applyProtection="1">
      <alignment horizontal="center" wrapText="1"/>
      <protection locked="0"/>
    </xf>
    <xf numFmtId="0" fontId="4" fillId="0" borderId="8" xfId="0" applyFont="1" applyFill="1" applyBorder="1" applyAlignment="1" applyProtection="1">
      <alignment horizontal="center" wrapText="1"/>
      <protection locked="0"/>
    </xf>
    <xf numFmtId="0" fontId="4" fillId="0" borderId="9" xfId="0" applyFont="1" applyFill="1" applyBorder="1" applyAlignment="1" applyProtection="1">
      <alignment horizontal="center" wrapText="1"/>
      <protection locked="0"/>
    </xf>
    <xf numFmtId="0" fontId="9" fillId="0" borderId="12" xfId="0" applyFont="1" applyFill="1" applyBorder="1" applyAlignment="1" applyProtection="1">
      <alignment horizontal="center" vertical="center" wrapText="1"/>
      <protection locked="0"/>
    </xf>
    <xf numFmtId="0" fontId="9" fillId="0" borderId="11" xfId="0" applyFont="1" applyFill="1" applyBorder="1" applyAlignment="1" applyProtection="1">
      <alignment horizontal="center" vertical="center" wrapText="1"/>
      <protection locked="0"/>
    </xf>
    <xf numFmtId="0" fontId="1" fillId="0" borderId="8" xfId="0" applyFont="1" applyFill="1" applyBorder="1" applyAlignment="1" applyProtection="1">
      <alignment horizontal="center" wrapText="1"/>
      <protection locked="0"/>
    </xf>
    <xf numFmtId="0" fontId="1" fillId="0" borderId="9" xfId="0" applyFont="1" applyFill="1" applyBorder="1" applyAlignment="1" applyProtection="1">
      <alignment horizontal="center" wrapText="1"/>
      <protection locked="0"/>
    </xf>
    <xf numFmtId="0" fontId="0" fillId="0" borderId="12" xfId="0" applyFill="1" applyBorder="1" applyAlignment="1" applyProtection="1">
      <alignment horizontal="center" wrapText="1"/>
      <protection locked="0"/>
    </xf>
    <xf numFmtId="0" fontId="0" fillId="0" borderId="11" xfId="0" applyFill="1" applyBorder="1" applyAlignment="1" applyProtection="1">
      <alignment horizontal="center" wrapText="1"/>
      <protection locked="0"/>
    </xf>
    <xf numFmtId="0" fontId="7" fillId="5" borderId="8" xfId="0" applyFont="1" applyFill="1" applyBorder="1" applyAlignment="1">
      <alignment horizontal="center" vertical="center" wrapText="1"/>
    </xf>
    <xf numFmtId="0" fontId="7" fillId="5" borderId="0" xfId="0" applyFont="1" applyFill="1" applyAlignment="1">
      <alignment horizontal="center" vertical="center" wrapText="1"/>
    </xf>
    <xf numFmtId="164" fontId="0" fillId="5" borderId="8" xfId="1" applyNumberFormat="1" applyFont="1" applyFill="1" applyBorder="1" applyAlignment="1">
      <alignment horizontal="center" wrapText="1"/>
    </xf>
    <xf numFmtId="164" fontId="0" fillId="5" borderId="0" xfId="1" applyNumberFormat="1" applyFont="1" applyFill="1" applyBorder="1" applyAlignment="1">
      <alignment horizontal="center" wrapText="1"/>
    </xf>
    <xf numFmtId="164" fontId="0" fillId="5" borderId="12" xfId="1" applyNumberFormat="1" applyFont="1" applyFill="1" applyBorder="1" applyAlignment="1">
      <alignment horizontal="center" wrapText="1"/>
    </xf>
    <xf numFmtId="164" fontId="0" fillId="5" borderId="10" xfId="1" applyNumberFormat="1" applyFont="1" applyFill="1" applyBorder="1" applyAlignment="1">
      <alignment horizontal="center" wrapText="1"/>
    </xf>
    <xf numFmtId="164" fontId="2" fillId="5" borderId="6" xfId="1" applyNumberFormat="1" applyFont="1" applyFill="1" applyBorder="1" applyAlignment="1">
      <alignment horizontal="center" wrapText="1"/>
    </xf>
    <xf numFmtId="164" fontId="2" fillId="5" borderId="34" xfId="1" applyNumberFormat="1" applyFont="1" applyFill="1" applyBorder="1" applyAlignment="1">
      <alignment horizontal="center" wrapText="1"/>
    </xf>
    <xf numFmtId="0" fontId="0" fillId="5" borderId="8" xfId="0" applyFill="1" applyBorder="1" applyAlignment="1">
      <alignment horizontal="left" wrapText="1"/>
    </xf>
    <xf numFmtId="0" fontId="0" fillId="5" borderId="0" xfId="0" applyFill="1" applyBorder="1" applyAlignment="1">
      <alignment horizontal="left" wrapText="1"/>
    </xf>
    <xf numFmtId="0" fontId="4" fillId="5" borderId="8" xfId="0" applyFont="1" applyFill="1" applyBorder="1" applyAlignment="1">
      <alignment horizontal="left" wrapText="1"/>
    </xf>
    <xf numFmtId="0" fontId="4" fillId="5" borderId="0" xfId="0" applyFont="1" applyFill="1" applyBorder="1" applyAlignment="1">
      <alignment horizontal="left" wrapText="1"/>
    </xf>
    <xf numFmtId="0" fontId="4" fillId="5" borderId="12" xfId="0" applyFont="1" applyFill="1" applyBorder="1" applyAlignment="1">
      <alignment horizontal="left" vertical="center" wrapText="1"/>
    </xf>
    <xf numFmtId="0" fontId="4" fillId="5" borderId="10" xfId="0" applyFont="1" applyFill="1" applyBorder="1" applyAlignment="1">
      <alignment horizontal="left" vertical="center" wrapText="1"/>
    </xf>
    <xf numFmtId="0" fontId="1" fillId="5" borderId="8" xfId="0" applyFont="1" applyFill="1" applyBorder="1" applyAlignment="1">
      <alignment horizontal="left" wrapText="1"/>
    </xf>
    <xf numFmtId="0" fontId="1" fillId="5" borderId="0" xfId="0" applyFont="1" applyFill="1" applyBorder="1" applyAlignment="1">
      <alignment horizontal="left" wrapText="1"/>
    </xf>
    <xf numFmtId="0" fontId="1" fillId="5" borderId="12" xfId="0" applyFont="1" applyFill="1" applyBorder="1" applyAlignment="1">
      <alignment horizontal="left"/>
    </xf>
    <xf numFmtId="0" fontId="1" fillId="5" borderId="10" xfId="0" applyFont="1" applyFill="1" applyBorder="1" applyAlignment="1">
      <alignment horizontal="left"/>
    </xf>
    <xf numFmtId="0" fontId="15" fillId="4" borderId="0" xfId="2" applyFont="1" applyFill="1" applyBorder="1" applyAlignment="1">
      <alignment horizontal="center" wrapText="1"/>
    </xf>
    <xf numFmtId="0" fontId="0" fillId="5" borderId="8" xfId="0" applyFill="1" applyBorder="1" applyAlignment="1">
      <alignment horizontal="center" wrapText="1"/>
    </xf>
    <xf numFmtId="0" fontId="0" fillId="5" borderId="0" xfId="0" applyFill="1" applyBorder="1" applyAlignment="1">
      <alignment horizontal="center" wrapText="1"/>
    </xf>
    <xf numFmtId="0" fontId="0" fillId="5" borderId="9" xfId="0" applyFill="1" applyBorder="1" applyAlignment="1">
      <alignment horizontal="center" wrapText="1"/>
    </xf>
    <xf numFmtId="164" fontId="0" fillId="5" borderId="8" xfId="1" applyFont="1" applyFill="1" applyBorder="1" applyAlignment="1">
      <alignment horizontal="center" wrapText="1"/>
    </xf>
    <xf numFmtId="164" fontId="0" fillId="5" borderId="0" xfId="1" applyFont="1" applyFill="1" applyBorder="1" applyAlignment="1">
      <alignment horizontal="center" wrapText="1"/>
    </xf>
    <xf numFmtId="164" fontId="0" fillId="5" borderId="9" xfId="1" applyFont="1" applyFill="1" applyBorder="1" applyAlignment="1">
      <alignment horizontal="center" wrapText="1"/>
    </xf>
    <xf numFmtId="164" fontId="0" fillId="5" borderId="9" xfId="1" applyNumberFormat="1" applyFont="1" applyFill="1" applyBorder="1" applyAlignment="1">
      <alignment horizontal="center" wrapText="1"/>
    </xf>
    <xf numFmtId="164" fontId="0" fillId="5" borderId="12" xfId="1" applyNumberFormat="1" applyFont="1" applyFill="1" applyBorder="1" applyAlignment="1">
      <alignment horizontal="center" vertical="center" wrapText="1"/>
    </xf>
    <xf numFmtId="164" fontId="0" fillId="5" borderId="10" xfId="1" applyNumberFormat="1" applyFont="1" applyFill="1" applyBorder="1" applyAlignment="1">
      <alignment horizontal="center" vertical="center" wrapText="1"/>
    </xf>
    <xf numFmtId="164" fontId="0" fillId="5" borderId="11" xfId="1" applyNumberFormat="1" applyFont="1" applyFill="1" applyBorder="1" applyAlignment="1">
      <alignment horizontal="center" vertical="center" wrapText="1"/>
    </xf>
    <xf numFmtId="38" fontId="12" fillId="0" borderId="5" xfId="5" applyNumberFormat="1" applyFont="1" applyFill="1" applyBorder="1" applyAlignment="1">
      <alignment horizontal="center" vertical="center"/>
    </xf>
    <xf numFmtId="38" fontId="12" fillId="0" borderId="3" xfId="5" applyNumberFormat="1" applyFont="1" applyFill="1" applyBorder="1" applyAlignment="1">
      <alignment horizontal="center" vertical="center"/>
    </xf>
    <xf numFmtId="38" fontId="12" fillId="0" borderId="4" xfId="5" applyNumberFormat="1" applyFont="1" applyFill="1" applyBorder="1" applyAlignment="1">
      <alignment horizontal="center" vertical="center"/>
    </xf>
    <xf numFmtId="38" fontId="12" fillId="0" borderId="5" xfId="1" applyNumberFormat="1" applyFont="1" applyFill="1" applyBorder="1" applyAlignment="1">
      <alignment horizontal="center" vertical="center"/>
    </xf>
    <xf numFmtId="38" fontId="12" fillId="0" borderId="3" xfId="1" applyNumberFormat="1" applyFont="1" applyFill="1" applyBorder="1" applyAlignment="1">
      <alignment horizontal="center" vertical="center"/>
    </xf>
    <xf numFmtId="38" fontId="12" fillId="0" borderId="4" xfId="1" applyNumberFormat="1" applyFont="1" applyFill="1" applyBorder="1" applyAlignment="1">
      <alignment horizontal="center" vertical="center"/>
    </xf>
    <xf numFmtId="0" fontId="13" fillId="3" borderId="20" xfId="5" applyFont="1" applyFill="1" applyBorder="1" applyAlignment="1">
      <alignment horizontal="center" vertical="center" wrapText="1"/>
    </xf>
    <xf numFmtId="0" fontId="13" fillId="3" borderId="21" xfId="5" applyFont="1" applyFill="1" applyBorder="1" applyAlignment="1">
      <alignment horizontal="center" vertical="center" wrapText="1"/>
    </xf>
    <xf numFmtId="0" fontId="2" fillId="2" borderId="0" xfId="2" applyFont="1" applyFill="1" applyBorder="1" applyAlignment="1" applyProtection="1">
      <alignment horizontal="center"/>
    </xf>
    <xf numFmtId="0" fontId="15" fillId="4" borderId="0" xfId="2" applyFont="1" applyFill="1" applyBorder="1" applyAlignment="1" applyProtection="1">
      <alignment horizontal="center"/>
    </xf>
  </cellXfs>
  <cellStyles count="9">
    <cellStyle name="Comma" xfId="1" builtinId="3"/>
    <cellStyle name="Currency 2" xfId="3"/>
    <cellStyle name="Hyperlink" xfId="8" builtinId="8"/>
    <cellStyle name="Normal" xfId="0" builtinId="0"/>
    <cellStyle name="Normal 2" xfId="2"/>
    <cellStyle name="Normal 2 2" xfId="7"/>
    <cellStyle name="Normal 3" xfId="4"/>
    <cellStyle name="Normal 4" xfId="5"/>
    <cellStyle name="Percent" xfId="6" builtinId="5"/>
  </cellStyles>
  <dxfs count="15">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b/>
        <i val="0"/>
        <color rgb="FFFF0000"/>
      </font>
      <fill>
        <patternFill>
          <bgColor theme="9" tint="0.79998168889431442"/>
        </patternFill>
      </fill>
    </dxf>
    <dxf>
      <font>
        <color rgb="FF9C0006"/>
      </font>
      <fill>
        <patternFill>
          <bgColor rgb="FFFFC7CE"/>
        </patternFill>
      </fill>
    </dxf>
    <dxf>
      <font>
        <b/>
        <i val="0"/>
        <color rgb="FFFF0000"/>
      </font>
      <fill>
        <patternFill>
          <bgColor theme="9" tint="0.79998168889431442"/>
        </patternFill>
      </fill>
    </dxf>
  </dxfs>
  <tableStyles count="0" defaultTableStyle="TableStyleMedium2" defaultPivotStyle="PivotStyleLight16"/>
  <colors>
    <mruColors>
      <color rgb="FFCC0000"/>
      <color rgb="FFFFFFCC"/>
      <color rgb="FFFFFF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Profit or Loss?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38100" cap="rnd">
              <a:solidFill>
                <a:schemeClr val="accent1"/>
              </a:solidFill>
              <a:round/>
            </a:ln>
            <a:effectLst/>
          </c:spPr>
          <c:marker>
            <c:symbol val="circle"/>
            <c:size val="5"/>
            <c:spPr>
              <a:solidFill>
                <a:schemeClr val="accent1"/>
              </a:solidFill>
              <a:ln w="9525">
                <a:solidFill>
                  <a:schemeClr val="accent1"/>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'Quick Check'!$B$25:$B$34</c:f>
              <c:strCache>
                <c:ptCount val="10"/>
                <c:pt idx="0">
                  <c:v>Year 1</c:v>
                </c:pt>
                <c:pt idx="1">
                  <c:v>Year 2</c:v>
                </c:pt>
                <c:pt idx="2">
                  <c:v>Year 3</c:v>
                </c:pt>
                <c:pt idx="3">
                  <c:v>Year 4</c:v>
                </c:pt>
                <c:pt idx="4">
                  <c:v>Year 5</c:v>
                </c:pt>
                <c:pt idx="5">
                  <c:v>Year 6</c:v>
                </c:pt>
                <c:pt idx="6">
                  <c:v>Year 7</c:v>
                </c:pt>
                <c:pt idx="7">
                  <c:v>Year 8</c:v>
                </c:pt>
                <c:pt idx="8">
                  <c:v>Year 9</c:v>
                </c:pt>
                <c:pt idx="9">
                  <c:v>Year 10</c:v>
                </c:pt>
              </c:strCache>
            </c:strRef>
          </c:cat>
          <c:val>
            <c:numRef>
              <c:f>'Quick Check'!$C$25:$C$34</c:f>
              <c:numCache>
                <c:formatCode>#,##0.00_ ;[Red]\-#,##0.00\ </c:formatCode>
                <c:ptCount val="10"/>
                <c:pt idx="0">
                  <c:v>0</c:v>
                </c:pt>
                <c:pt idx="1">
                  <c:v>0</c:v>
                </c:pt>
                <c:pt idx="2">
                  <c:v>0</c:v>
                </c:pt>
                <c:pt idx="3">
                  <c:v>0</c:v>
                </c:pt>
                <c:pt idx="4">
                  <c:v>0</c:v>
                </c:pt>
                <c:pt idx="5">
                  <c:v>0</c:v>
                </c:pt>
                <c:pt idx="6">
                  <c:v>0</c:v>
                </c:pt>
                <c:pt idx="7">
                  <c:v>0</c:v>
                </c:pt>
                <c:pt idx="8">
                  <c:v>0</c:v>
                </c:pt>
                <c:pt idx="9">
                  <c:v>0</c:v>
                </c:pt>
              </c:numCache>
            </c:numRef>
          </c:val>
          <c:smooth val="0"/>
        </c:ser>
        <c:dLbls>
          <c:showLegendKey val="0"/>
          <c:showVal val="0"/>
          <c:showCatName val="0"/>
          <c:showSerName val="0"/>
          <c:showPercent val="0"/>
          <c:showBubbleSize val="0"/>
        </c:dLbls>
        <c:marker val="1"/>
        <c:smooth val="0"/>
        <c:axId val="139434096"/>
        <c:axId val="139434656"/>
      </c:lineChart>
      <c:catAx>
        <c:axId val="13943409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139434656"/>
        <c:crosses val="autoZero"/>
        <c:auto val="1"/>
        <c:lblAlgn val="ctr"/>
        <c:lblOffset val="100"/>
        <c:tickMarkSkip val="1"/>
        <c:noMultiLvlLbl val="0"/>
      </c:catAx>
      <c:valAx>
        <c:axId val="13943465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_ ;[Red]\-#,##0.00\ "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94340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r>
              <a:rPr lang="en-GB" sz="1600"/>
              <a:t>12-Month </a:t>
            </a:r>
            <a:r>
              <a:rPr lang="en-GB" sz="1600" b="0" i="0" baseline="0">
                <a:effectLst/>
              </a:rPr>
              <a:t>Cash Available (per Scenario) and Cash Paid Out ($ / month)</a:t>
            </a:r>
            <a:endParaRPr lang="en-GB" sz="1600">
              <a:effectLst/>
            </a:endParaRPr>
          </a:p>
        </c:rich>
      </c:tx>
      <c:layout>
        <c:manualLayout>
          <c:xMode val="edge"/>
          <c:yMode val="edge"/>
          <c:x val="0.24192190631326563"/>
          <c:y val="2.085209792262840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'12-Month Cash Flow'!$B$4</c:f>
              <c:strCache>
                <c:ptCount val="1"/>
                <c:pt idx="0">
                  <c:v>STRONG: CASH AVAILABLE (beginning of month)</c:v>
                </c:pt>
              </c:strCache>
            </c:strRef>
          </c:tx>
          <c:spPr>
            <a:ln w="38100" cap="rnd">
              <a:solidFill>
                <a:srgbClr val="00B050"/>
              </a:solidFill>
              <a:prstDash val="sysDash"/>
              <a:round/>
            </a:ln>
            <a:effectLst/>
          </c:spPr>
          <c:marker>
            <c:symbol val="none"/>
          </c:marker>
          <c:cat>
            <c:strRef>
              <c:f>'12-Month Cash Flow'!$C$77:$O$77</c:f>
              <c:strCache>
                <c:ptCount val="13"/>
                <c:pt idx="0">
                  <c:v>Start-up</c:v>
                </c:pt>
                <c:pt idx="1">
                  <c:v>Jan-00</c:v>
                </c:pt>
                <c:pt idx="2">
                  <c:v>Feb-00</c:v>
                </c:pt>
                <c:pt idx="3">
                  <c:v>Mar-00</c:v>
                </c:pt>
                <c:pt idx="4">
                  <c:v>Apr-00</c:v>
                </c:pt>
                <c:pt idx="5">
                  <c:v>May-00</c:v>
                </c:pt>
                <c:pt idx="6">
                  <c:v>Jun-00</c:v>
                </c:pt>
                <c:pt idx="7">
                  <c:v>Jul-00</c:v>
                </c:pt>
                <c:pt idx="8">
                  <c:v>Aug-00</c:v>
                </c:pt>
                <c:pt idx="9">
                  <c:v>Sep-00</c:v>
                </c:pt>
                <c:pt idx="10">
                  <c:v>Oct-00</c:v>
                </c:pt>
                <c:pt idx="11">
                  <c:v>Nov-00</c:v>
                </c:pt>
                <c:pt idx="12">
                  <c:v>Dec-00</c:v>
                </c:pt>
              </c:strCache>
            </c:strRef>
          </c:cat>
          <c:val>
            <c:numRef>
              <c:f>'12-Month Cash Flow'!$C$4:$O$4</c:f>
              <c:numCache>
                <c:formatCode>#,##0_);[Red]\(#,##0\)</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val>
          <c:smooth val="0"/>
        </c:ser>
        <c:ser>
          <c:idx val="2"/>
          <c:order val="1"/>
          <c:tx>
            <c:strRef>
              <c:f>'12-Month Cash Flow'!$B$41</c:f>
              <c:strCache>
                <c:ptCount val="1"/>
                <c:pt idx="0">
                  <c:v>STABLE: CASH AVAILABLE (beginning of month)</c:v>
                </c:pt>
              </c:strCache>
            </c:strRef>
          </c:tx>
          <c:spPr>
            <a:ln w="38100" cap="rnd">
              <a:solidFill>
                <a:srgbClr val="00B050"/>
              </a:solidFill>
              <a:prstDash val="sysDot"/>
              <a:round/>
            </a:ln>
            <a:effectLst/>
          </c:spPr>
          <c:marker>
            <c:symbol val="none"/>
          </c:marker>
          <c:cat>
            <c:strRef>
              <c:f>'12-Month Cash Flow'!$C$77:$O$77</c:f>
              <c:strCache>
                <c:ptCount val="13"/>
                <c:pt idx="0">
                  <c:v>Start-up</c:v>
                </c:pt>
                <c:pt idx="1">
                  <c:v>Jan-00</c:v>
                </c:pt>
                <c:pt idx="2">
                  <c:v>Feb-00</c:v>
                </c:pt>
                <c:pt idx="3">
                  <c:v>Mar-00</c:v>
                </c:pt>
                <c:pt idx="4">
                  <c:v>Apr-00</c:v>
                </c:pt>
                <c:pt idx="5">
                  <c:v>May-00</c:v>
                </c:pt>
                <c:pt idx="6">
                  <c:v>Jun-00</c:v>
                </c:pt>
                <c:pt idx="7">
                  <c:v>Jul-00</c:v>
                </c:pt>
                <c:pt idx="8">
                  <c:v>Aug-00</c:v>
                </c:pt>
                <c:pt idx="9">
                  <c:v>Sep-00</c:v>
                </c:pt>
                <c:pt idx="10">
                  <c:v>Oct-00</c:v>
                </c:pt>
                <c:pt idx="11">
                  <c:v>Nov-00</c:v>
                </c:pt>
                <c:pt idx="12">
                  <c:v>Dec-00</c:v>
                </c:pt>
              </c:strCache>
            </c:strRef>
          </c:cat>
          <c:val>
            <c:numRef>
              <c:f>'12-Month Cash Flow'!$C$41:$O$41</c:f>
              <c:numCache>
                <c:formatCode>#,##0_);[Red]\(#,##0\)</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val>
          <c:smooth val="0"/>
        </c:ser>
        <c:ser>
          <c:idx val="3"/>
          <c:order val="2"/>
          <c:tx>
            <c:strRef>
              <c:f>'12-Month Cash Flow'!$B$78</c:f>
              <c:strCache>
                <c:ptCount val="1"/>
                <c:pt idx="0">
                  <c:v>WEAK: CASH AVAILABLE (beginning of month)</c:v>
                </c:pt>
              </c:strCache>
            </c:strRef>
          </c:tx>
          <c:spPr>
            <a:ln w="38100" cap="rnd" cmpd="sng">
              <a:solidFill>
                <a:srgbClr val="00B050"/>
              </a:solidFill>
              <a:prstDash val="lgDashDot"/>
              <a:round/>
            </a:ln>
            <a:effectLst/>
          </c:spPr>
          <c:marker>
            <c:symbol val="none"/>
          </c:marker>
          <c:cat>
            <c:strRef>
              <c:f>'12-Month Cash Flow'!$C$77:$O$77</c:f>
              <c:strCache>
                <c:ptCount val="13"/>
                <c:pt idx="0">
                  <c:v>Start-up</c:v>
                </c:pt>
                <c:pt idx="1">
                  <c:v>Jan-00</c:v>
                </c:pt>
                <c:pt idx="2">
                  <c:v>Feb-00</c:v>
                </c:pt>
                <c:pt idx="3">
                  <c:v>Mar-00</c:v>
                </c:pt>
                <c:pt idx="4">
                  <c:v>Apr-00</c:v>
                </c:pt>
                <c:pt idx="5">
                  <c:v>May-00</c:v>
                </c:pt>
                <c:pt idx="6">
                  <c:v>Jun-00</c:v>
                </c:pt>
                <c:pt idx="7">
                  <c:v>Jul-00</c:v>
                </c:pt>
                <c:pt idx="8">
                  <c:v>Aug-00</c:v>
                </c:pt>
                <c:pt idx="9">
                  <c:v>Sep-00</c:v>
                </c:pt>
                <c:pt idx="10">
                  <c:v>Oct-00</c:v>
                </c:pt>
                <c:pt idx="11">
                  <c:v>Nov-00</c:v>
                </c:pt>
                <c:pt idx="12">
                  <c:v>Dec-00</c:v>
                </c:pt>
              </c:strCache>
            </c:strRef>
          </c:cat>
          <c:val>
            <c:numRef>
              <c:f>'12-Month Cash Flow'!$C$78:$O$78</c:f>
              <c:numCache>
                <c:formatCode>#,##0_);[Red]\(#,##0\)</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val>
          <c:smooth val="0"/>
        </c:ser>
        <c:ser>
          <c:idx val="1"/>
          <c:order val="3"/>
          <c:tx>
            <c:strRef>
              <c:f>'12-Month Cash Flow'!$B$34</c:f>
              <c:strCache>
                <c:ptCount val="1"/>
                <c:pt idx="0">
                  <c:v>TOTAL CASH PAID OUT</c:v>
                </c:pt>
              </c:strCache>
            </c:strRef>
          </c:tx>
          <c:spPr>
            <a:ln w="38100" cap="rnd">
              <a:solidFill>
                <a:srgbClr val="FF0000"/>
              </a:solidFill>
              <a:prstDash val="solid"/>
              <a:round/>
            </a:ln>
            <a:effectLst/>
          </c:spPr>
          <c:marker>
            <c:symbol val="none"/>
          </c:marker>
          <c:cat>
            <c:strRef>
              <c:f>'12-Month Cash Flow'!$C$77:$O$77</c:f>
              <c:strCache>
                <c:ptCount val="13"/>
                <c:pt idx="0">
                  <c:v>Start-up</c:v>
                </c:pt>
                <c:pt idx="1">
                  <c:v>Jan-00</c:v>
                </c:pt>
                <c:pt idx="2">
                  <c:v>Feb-00</c:v>
                </c:pt>
                <c:pt idx="3">
                  <c:v>Mar-00</c:v>
                </c:pt>
                <c:pt idx="4">
                  <c:v>Apr-00</c:v>
                </c:pt>
                <c:pt idx="5">
                  <c:v>May-00</c:v>
                </c:pt>
                <c:pt idx="6">
                  <c:v>Jun-00</c:v>
                </c:pt>
                <c:pt idx="7">
                  <c:v>Jul-00</c:v>
                </c:pt>
                <c:pt idx="8">
                  <c:v>Aug-00</c:v>
                </c:pt>
                <c:pt idx="9">
                  <c:v>Sep-00</c:v>
                </c:pt>
                <c:pt idx="10">
                  <c:v>Oct-00</c:v>
                </c:pt>
                <c:pt idx="11">
                  <c:v>Nov-00</c:v>
                </c:pt>
                <c:pt idx="12">
                  <c:v>Dec-00</c:v>
                </c:pt>
              </c:strCache>
            </c:strRef>
          </c:cat>
          <c:val>
            <c:numRef>
              <c:f>'12-Month Cash Flow'!$C$34:$O$34</c:f>
              <c:numCache>
                <c:formatCode>#,##0_);[Red]\(#,##0\)</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val>
          <c:smooth val="0"/>
        </c:ser>
        <c:dLbls>
          <c:showLegendKey val="0"/>
          <c:showVal val="0"/>
          <c:showCatName val="0"/>
          <c:showSerName val="0"/>
          <c:showPercent val="0"/>
          <c:showBubbleSize val="0"/>
        </c:dLbls>
        <c:smooth val="0"/>
        <c:axId val="139439696"/>
        <c:axId val="139440256"/>
      </c:lineChart>
      <c:catAx>
        <c:axId val="1394396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9440256"/>
        <c:crosses val="autoZero"/>
        <c:auto val="1"/>
        <c:lblAlgn val="ctr"/>
        <c:lblOffset val="100"/>
        <c:noMultiLvlLbl val="0"/>
      </c:catAx>
      <c:valAx>
        <c:axId val="13944025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0" spcFirstLastPara="1" vertOverflow="ellipsis" vert="wordArtVert"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 </a:t>
                </a:r>
              </a:p>
            </c:rich>
          </c:tx>
          <c:layout>
            <c:manualLayout>
              <c:xMode val="edge"/>
              <c:yMode val="edge"/>
              <c:x val="0.14030357067610438"/>
              <c:y val="0.35306457235389477"/>
            </c:manualLayout>
          </c:layout>
          <c:overlay val="0"/>
          <c:spPr>
            <a:noFill/>
            <a:ln>
              <a:noFill/>
            </a:ln>
            <a:effectLst/>
          </c:spPr>
          <c:txPr>
            <a:bodyPr rot="0" spcFirstLastPara="1" vertOverflow="ellipsis" vert="wordArtVert"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9439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r>
              <a:rPr lang="en-GB" sz="1600"/>
              <a:t>10-Year </a:t>
            </a:r>
            <a:r>
              <a:rPr lang="en-GB" sz="1600" b="0" i="0" baseline="0">
                <a:effectLst/>
              </a:rPr>
              <a:t>Cash Available (per Scenario) and Cash Paid Out ($ / month)</a:t>
            </a:r>
            <a:endParaRPr lang="en-GB" sz="1600">
              <a:effectLst/>
            </a:endParaRPr>
          </a:p>
        </c:rich>
      </c:tx>
      <c:layout>
        <c:manualLayout>
          <c:xMode val="edge"/>
          <c:yMode val="edge"/>
          <c:x val="0.24192190631326563"/>
          <c:y val="2.085209792262840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'10-Year Cash Flow'!$B$4</c:f>
              <c:strCache>
                <c:ptCount val="1"/>
                <c:pt idx="0">
                  <c:v>STRONG: CASH AVAILABLE (beginning of year)</c:v>
                </c:pt>
              </c:strCache>
            </c:strRef>
          </c:tx>
          <c:spPr>
            <a:ln w="38100" cap="rnd">
              <a:solidFill>
                <a:srgbClr val="00B050"/>
              </a:solidFill>
              <a:prstDash val="sysDash"/>
              <a:round/>
            </a:ln>
            <a:effectLst/>
          </c:spPr>
          <c:marker>
            <c:symbol val="none"/>
          </c:marker>
          <c:cat>
            <c:strRef>
              <c:f>'10-Year Cash Flow'!$C$39:$L$39</c:f>
              <c:strCache>
                <c:ptCount val="10"/>
                <c:pt idx="0">
                  <c:v>Year 1</c:v>
                </c:pt>
                <c:pt idx="1">
                  <c:v>Year 2</c:v>
                </c:pt>
                <c:pt idx="2">
                  <c:v>Year 3</c:v>
                </c:pt>
                <c:pt idx="3">
                  <c:v>Year 4</c:v>
                </c:pt>
                <c:pt idx="4">
                  <c:v>Year 5</c:v>
                </c:pt>
                <c:pt idx="5">
                  <c:v>Year 6</c:v>
                </c:pt>
                <c:pt idx="6">
                  <c:v>Year 7</c:v>
                </c:pt>
                <c:pt idx="7">
                  <c:v>Year 8</c:v>
                </c:pt>
                <c:pt idx="8">
                  <c:v>Year 9</c:v>
                </c:pt>
                <c:pt idx="9">
                  <c:v>Year 10</c:v>
                </c:pt>
              </c:strCache>
            </c:strRef>
          </c:cat>
          <c:val>
            <c:numRef>
              <c:f>'10-Year Cash Flow'!$C$4:$L$4</c:f>
              <c:numCache>
                <c:formatCode>#,##0_);[Red]\(#,##0\)</c:formatCode>
                <c:ptCount val="10"/>
                <c:pt idx="0">
                  <c:v>0</c:v>
                </c:pt>
                <c:pt idx="1">
                  <c:v>0</c:v>
                </c:pt>
                <c:pt idx="2">
                  <c:v>0</c:v>
                </c:pt>
                <c:pt idx="3">
                  <c:v>0</c:v>
                </c:pt>
                <c:pt idx="4">
                  <c:v>0</c:v>
                </c:pt>
                <c:pt idx="5">
                  <c:v>0</c:v>
                </c:pt>
                <c:pt idx="6">
                  <c:v>0</c:v>
                </c:pt>
                <c:pt idx="7">
                  <c:v>0</c:v>
                </c:pt>
                <c:pt idx="8">
                  <c:v>0</c:v>
                </c:pt>
                <c:pt idx="9">
                  <c:v>0</c:v>
                </c:pt>
              </c:numCache>
            </c:numRef>
          </c:val>
          <c:smooth val="0"/>
        </c:ser>
        <c:ser>
          <c:idx val="2"/>
          <c:order val="1"/>
          <c:tx>
            <c:strRef>
              <c:f>'10-Year Cash Flow'!$B$40</c:f>
              <c:strCache>
                <c:ptCount val="1"/>
                <c:pt idx="0">
                  <c:v>STABLE: CASH AVAILABLE (beginning of year)</c:v>
                </c:pt>
              </c:strCache>
            </c:strRef>
          </c:tx>
          <c:spPr>
            <a:ln w="38100" cap="rnd">
              <a:solidFill>
                <a:srgbClr val="00B050"/>
              </a:solidFill>
              <a:prstDash val="sysDot"/>
              <a:round/>
            </a:ln>
            <a:effectLst/>
          </c:spPr>
          <c:marker>
            <c:symbol val="none"/>
          </c:marker>
          <c:cat>
            <c:strRef>
              <c:f>'10-Year Cash Flow'!$C$39:$L$39</c:f>
              <c:strCache>
                <c:ptCount val="10"/>
                <c:pt idx="0">
                  <c:v>Year 1</c:v>
                </c:pt>
                <c:pt idx="1">
                  <c:v>Year 2</c:v>
                </c:pt>
                <c:pt idx="2">
                  <c:v>Year 3</c:v>
                </c:pt>
                <c:pt idx="3">
                  <c:v>Year 4</c:v>
                </c:pt>
                <c:pt idx="4">
                  <c:v>Year 5</c:v>
                </c:pt>
                <c:pt idx="5">
                  <c:v>Year 6</c:v>
                </c:pt>
                <c:pt idx="6">
                  <c:v>Year 7</c:v>
                </c:pt>
                <c:pt idx="7">
                  <c:v>Year 8</c:v>
                </c:pt>
                <c:pt idx="8">
                  <c:v>Year 9</c:v>
                </c:pt>
                <c:pt idx="9">
                  <c:v>Year 10</c:v>
                </c:pt>
              </c:strCache>
            </c:strRef>
          </c:cat>
          <c:val>
            <c:numRef>
              <c:f>'10-Year Cash Flow'!$C$40:$L$40</c:f>
              <c:numCache>
                <c:formatCode>#,##0_);[Red]\(#,##0\)</c:formatCode>
                <c:ptCount val="10"/>
                <c:pt idx="0">
                  <c:v>0</c:v>
                </c:pt>
                <c:pt idx="1">
                  <c:v>0</c:v>
                </c:pt>
                <c:pt idx="2">
                  <c:v>0</c:v>
                </c:pt>
                <c:pt idx="3">
                  <c:v>0</c:v>
                </c:pt>
                <c:pt idx="4">
                  <c:v>0</c:v>
                </c:pt>
                <c:pt idx="5">
                  <c:v>0</c:v>
                </c:pt>
                <c:pt idx="6">
                  <c:v>0</c:v>
                </c:pt>
                <c:pt idx="7">
                  <c:v>0</c:v>
                </c:pt>
                <c:pt idx="8">
                  <c:v>0</c:v>
                </c:pt>
                <c:pt idx="9">
                  <c:v>0</c:v>
                </c:pt>
              </c:numCache>
            </c:numRef>
          </c:val>
          <c:smooth val="0"/>
        </c:ser>
        <c:ser>
          <c:idx val="3"/>
          <c:order val="2"/>
          <c:tx>
            <c:strRef>
              <c:f>'10-Year Cash Flow'!$B$76</c:f>
              <c:strCache>
                <c:ptCount val="1"/>
                <c:pt idx="0">
                  <c:v>WEAK: CASH AVAILABLE (beginning of year)</c:v>
                </c:pt>
              </c:strCache>
            </c:strRef>
          </c:tx>
          <c:spPr>
            <a:ln w="38100" cap="rnd" cmpd="sng">
              <a:solidFill>
                <a:srgbClr val="00B050"/>
              </a:solidFill>
              <a:prstDash val="lgDashDot"/>
              <a:round/>
            </a:ln>
            <a:effectLst/>
          </c:spPr>
          <c:marker>
            <c:symbol val="none"/>
          </c:marker>
          <c:cat>
            <c:strRef>
              <c:f>'10-Year Cash Flow'!$C$39:$L$39</c:f>
              <c:strCache>
                <c:ptCount val="10"/>
                <c:pt idx="0">
                  <c:v>Year 1</c:v>
                </c:pt>
                <c:pt idx="1">
                  <c:v>Year 2</c:v>
                </c:pt>
                <c:pt idx="2">
                  <c:v>Year 3</c:v>
                </c:pt>
                <c:pt idx="3">
                  <c:v>Year 4</c:v>
                </c:pt>
                <c:pt idx="4">
                  <c:v>Year 5</c:v>
                </c:pt>
                <c:pt idx="5">
                  <c:v>Year 6</c:v>
                </c:pt>
                <c:pt idx="6">
                  <c:v>Year 7</c:v>
                </c:pt>
                <c:pt idx="7">
                  <c:v>Year 8</c:v>
                </c:pt>
                <c:pt idx="8">
                  <c:v>Year 9</c:v>
                </c:pt>
                <c:pt idx="9">
                  <c:v>Year 10</c:v>
                </c:pt>
              </c:strCache>
            </c:strRef>
          </c:cat>
          <c:val>
            <c:numRef>
              <c:f>'10-Year Cash Flow'!$C$76:$L$76</c:f>
              <c:numCache>
                <c:formatCode>#,##0_);[Red]\(#,##0\)</c:formatCode>
                <c:ptCount val="10"/>
                <c:pt idx="0">
                  <c:v>0</c:v>
                </c:pt>
                <c:pt idx="1">
                  <c:v>0</c:v>
                </c:pt>
                <c:pt idx="2">
                  <c:v>0</c:v>
                </c:pt>
                <c:pt idx="3">
                  <c:v>0</c:v>
                </c:pt>
                <c:pt idx="4">
                  <c:v>0</c:v>
                </c:pt>
                <c:pt idx="5">
                  <c:v>0</c:v>
                </c:pt>
                <c:pt idx="6">
                  <c:v>0</c:v>
                </c:pt>
                <c:pt idx="7">
                  <c:v>0</c:v>
                </c:pt>
                <c:pt idx="8">
                  <c:v>0</c:v>
                </c:pt>
                <c:pt idx="9">
                  <c:v>0</c:v>
                </c:pt>
              </c:numCache>
            </c:numRef>
          </c:val>
          <c:smooth val="0"/>
        </c:ser>
        <c:ser>
          <c:idx val="1"/>
          <c:order val="3"/>
          <c:tx>
            <c:strRef>
              <c:f>'10-Year Cash Flow'!$B$34</c:f>
              <c:strCache>
                <c:ptCount val="1"/>
                <c:pt idx="0">
                  <c:v>TOTAL CASH PAID OUT</c:v>
                </c:pt>
              </c:strCache>
            </c:strRef>
          </c:tx>
          <c:spPr>
            <a:ln w="38100" cap="rnd">
              <a:solidFill>
                <a:srgbClr val="FF0000"/>
              </a:solidFill>
              <a:prstDash val="solid"/>
              <a:round/>
            </a:ln>
            <a:effectLst/>
          </c:spPr>
          <c:marker>
            <c:symbol val="none"/>
          </c:marker>
          <c:cat>
            <c:strRef>
              <c:f>'10-Year Cash Flow'!$C$39:$L$39</c:f>
              <c:strCache>
                <c:ptCount val="10"/>
                <c:pt idx="0">
                  <c:v>Year 1</c:v>
                </c:pt>
                <c:pt idx="1">
                  <c:v>Year 2</c:v>
                </c:pt>
                <c:pt idx="2">
                  <c:v>Year 3</c:v>
                </c:pt>
                <c:pt idx="3">
                  <c:v>Year 4</c:v>
                </c:pt>
                <c:pt idx="4">
                  <c:v>Year 5</c:v>
                </c:pt>
                <c:pt idx="5">
                  <c:v>Year 6</c:v>
                </c:pt>
                <c:pt idx="6">
                  <c:v>Year 7</c:v>
                </c:pt>
                <c:pt idx="7">
                  <c:v>Year 8</c:v>
                </c:pt>
                <c:pt idx="8">
                  <c:v>Year 9</c:v>
                </c:pt>
                <c:pt idx="9">
                  <c:v>Year 10</c:v>
                </c:pt>
              </c:strCache>
            </c:strRef>
          </c:cat>
          <c:val>
            <c:numRef>
              <c:f>'10-Year Cash Flow'!$C$34:$L$34</c:f>
              <c:numCache>
                <c:formatCode>#,##0_);[Red]\(#,##0\)</c:formatCode>
                <c:ptCount val="10"/>
                <c:pt idx="0">
                  <c:v>0</c:v>
                </c:pt>
                <c:pt idx="1">
                  <c:v>0</c:v>
                </c:pt>
                <c:pt idx="2">
                  <c:v>0</c:v>
                </c:pt>
                <c:pt idx="3">
                  <c:v>0</c:v>
                </c:pt>
                <c:pt idx="4">
                  <c:v>0</c:v>
                </c:pt>
                <c:pt idx="5">
                  <c:v>0</c:v>
                </c:pt>
                <c:pt idx="6">
                  <c:v>0</c:v>
                </c:pt>
                <c:pt idx="7">
                  <c:v>0</c:v>
                </c:pt>
                <c:pt idx="8">
                  <c:v>0</c:v>
                </c:pt>
                <c:pt idx="9">
                  <c:v>0</c:v>
                </c:pt>
              </c:numCache>
            </c:numRef>
          </c:val>
          <c:smooth val="0"/>
        </c:ser>
        <c:dLbls>
          <c:showLegendKey val="0"/>
          <c:showVal val="0"/>
          <c:showCatName val="0"/>
          <c:showSerName val="0"/>
          <c:showPercent val="0"/>
          <c:showBubbleSize val="0"/>
        </c:dLbls>
        <c:smooth val="0"/>
        <c:axId val="220357264"/>
        <c:axId val="220357824"/>
      </c:lineChart>
      <c:catAx>
        <c:axId val="2203572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0357824"/>
        <c:crosses val="autoZero"/>
        <c:auto val="1"/>
        <c:lblAlgn val="ctr"/>
        <c:lblOffset val="100"/>
        <c:noMultiLvlLbl val="0"/>
      </c:catAx>
      <c:valAx>
        <c:axId val="22035782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0" spcFirstLastPara="1" vertOverflow="ellipsis" vert="wordArtVert"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 </a:t>
                </a:r>
              </a:p>
            </c:rich>
          </c:tx>
          <c:layout>
            <c:manualLayout>
              <c:xMode val="edge"/>
              <c:yMode val="edge"/>
              <c:x val="0.11743840259825457"/>
              <c:y val="0.34640197278600587"/>
            </c:manualLayout>
          </c:layout>
          <c:overlay val="0"/>
          <c:spPr>
            <a:noFill/>
            <a:ln>
              <a:noFill/>
            </a:ln>
            <a:effectLst/>
          </c:spPr>
          <c:txPr>
            <a:bodyPr rot="0" spcFirstLastPara="1" vertOverflow="ellipsis" vert="wordArtVert"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035726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400"/>
              <a:t>PV System vs Alternative: Amortisation Period (months) and total costs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'Energy Calculation'!$A$24</c:f>
              <c:strCache>
                <c:ptCount val="1"/>
                <c:pt idx="0">
                  <c:v>0</c:v>
                </c:pt>
              </c:strCache>
            </c:strRef>
          </c:tx>
          <c:spPr>
            <a:ln w="38100" cap="rnd">
              <a:solidFill>
                <a:schemeClr val="tx1">
                  <a:lumMod val="50000"/>
                  <a:lumOff val="50000"/>
                </a:schemeClr>
              </a:solidFill>
              <a:prstDash val="sysDash"/>
              <a:round/>
            </a:ln>
            <a:effectLst/>
          </c:spPr>
          <c:marker>
            <c:symbol val="none"/>
          </c:marker>
          <c:dLbls>
            <c:dLbl>
              <c:idx val="36"/>
              <c:layout>
                <c:manualLayout>
                  <c:x val="-1.7777779692068611E-2"/>
                  <c:y val="-0.13386171635351365"/>
                </c:manualLayout>
              </c:layou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'Energy Calculation'!$B$23:$AL$23</c:f>
              <c:strCache>
                <c:ptCount val="37"/>
                <c:pt idx="0">
                  <c:v>Investment cost</c:v>
                </c:pt>
                <c:pt idx="1">
                  <c:v>Month1</c:v>
                </c:pt>
                <c:pt idx="2">
                  <c:v>Month2</c:v>
                </c:pt>
                <c:pt idx="3">
                  <c:v>Month3</c:v>
                </c:pt>
                <c:pt idx="4">
                  <c:v>Month4</c:v>
                </c:pt>
                <c:pt idx="5">
                  <c:v>Month5</c:v>
                </c:pt>
                <c:pt idx="6">
                  <c:v>Month6</c:v>
                </c:pt>
                <c:pt idx="7">
                  <c:v>Month7</c:v>
                </c:pt>
                <c:pt idx="8">
                  <c:v>Month8</c:v>
                </c:pt>
                <c:pt idx="9">
                  <c:v>Month9</c:v>
                </c:pt>
                <c:pt idx="10">
                  <c:v>Month10</c:v>
                </c:pt>
                <c:pt idx="11">
                  <c:v>Month11</c:v>
                </c:pt>
                <c:pt idx="12">
                  <c:v>Month12</c:v>
                </c:pt>
                <c:pt idx="13">
                  <c:v>Month13</c:v>
                </c:pt>
                <c:pt idx="14">
                  <c:v>Month14</c:v>
                </c:pt>
                <c:pt idx="15">
                  <c:v>Month15</c:v>
                </c:pt>
                <c:pt idx="16">
                  <c:v>Month16</c:v>
                </c:pt>
                <c:pt idx="17">
                  <c:v>Month17</c:v>
                </c:pt>
                <c:pt idx="18">
                  <c:v>Month18</c:v>
                </c:pt>
                <c:pt idx="19">
                  <c:v>Month19</c:v>
                </c:pt>
                <c:pt idx="20">
                  <c:v>Month20</c:v>
                </c:pt>
                <c:pt idx="21">
                  <c:v>Month21</c:v>
                </c:pt>
                <c:pt idx="22">
                  <c:v>Month22</c:v>
                </c:pt>
                <c:pt idx="23">
                  <c:v>Month23</c:v>
                </c:pt>
                <c:pt idx="24">
                  <c:v>Month24</c:v>
                </c:pt>
                <c:pt idx="25">
                  <c:v>Month25</c:v>
                </c:pt>
                <c:pt idx="26">
                  <c:v>Month26</c:v>
                </c:pt>
                <c:pt idx="27">
                  <c:v>Month27</c:v>
                </c:pt>
                <c:pt idx="28">
                  <c:v>Month28</c:v>
                </c:pt>
                <c:pt idx="29">
                  <c:v>Month29</c:v>
                </c:pt>
                <c:pt idx="30">
                  <c:v>Month30</c:v>
                </c:pt>
                <c:pt idx="31">
                  <c:v>Month31</c:v>
                </c:pt>
                <c:pt idx="32">
                  <c:v>Month32</c:v>
                </c:pt>
                <c:pt idx="33">
                  <c:v>Month33</c:v>
                </c:pt>
                <c:pt idx="34">
                  <c:v>Month34</c:v>
                </c:pt>
                <c:pt idx="35">
                  <c:v>Month35</c:v>
                </c:pt>
                <c:pt idx="36">
                  <c:v>Month36</c:v>
                </c:pt>
              </c:strCache>
            </c:strRef>
          </c:cat>
          <c:val>
            <c:numRef>
              <c:f>'Energy Calculation'!$B$24:$AL$24</c:f>
              <c:numCache>
                <c:formatCode>#,##0</c:formatCode>
                <c:ptCount val="3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numCache>
            </c:numRef>
          </c:val>
          <c:smooth val="0"/>
        </c:ser>
        <c:ser>
          <c:idx val="1"/>
          <c:order val="1"/>
          <c:tx>
            <c:strRef>
              <c:f>'Energy Calculation'!$A$25</c:f>
              <c:strCache>
                <c:ptCount val="1"/>
                <c:pt idx="0">
                  <c:v>PV System</c:v>
                </c:pt>
              </c:strCache>
            </c:strRef>
          </c:tx>
          <c:spPr>
            <a:ln w="38100" cap="rnd">
              <a:solidFill>
                <a:srgbClr val="FFC000"/>
              </a:solidFill>
              <a:prstDash val="sysDash"/>
              <a:round/>
            </a:ln>
            <a:effectLst/>
          </c:spPr>
          <c:marker>
            <c:symbol val="none"/>
          </c:marker>
          <c:dLbls>
            <c:dLbl>
              <c:idx val="36"/>
              <c:layout>
                <c:manualLayout>
                  <c:x val="-1.3675215147745086E-2"/>
                  <c:y val="0.10920297913049798"/>
                </c:manualLayout>
              </c:layou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'Energy Calculation'!$B$23:$AL$23</c:f>
              <c:strCache>
                <c:ptCount val="37"/>
                <c:pt idx="0">
                  <c:v>Investment cost</c:v>
                </c:pt>
                <c:pt idx="1">
                  <c:v>Month1</c:v>
                </c:pt>
                <c:pt idx="2">
                  <c:v>Month2</c:v>
                </c:pt>
                <c:pt idx="3">
                  <c:v>Month3</c:v>
                </c:pt>
                <c:pt idx="4">
                  <c:v>Month4</c:v>
                </c:pt>
                <c:pt idx="5">
                  <c:v>Month5</c:v>
                </c:pt>
                <c:pt idx="6">
                  <c:v>Month6</c:v>
                </c:pt>
                <c:pt idx="7">
                  <c:v>Month7</c:v>
                </c:pt>
                <c:pt idx="8">
                  <c:v>Month8</c:v>
                </c:pt>
                <c:pt idx="9">
                  <c:v>Month9</c:v>
                </c:pt>
                <c:pt idx="10">
                  <c:v>Month10</c:v>
                </c:pt>
                <c:pt idx="11">
                  <c:v>Month11</c:v>
                </c:pt>
                <c:pt idx="12">
                  <c:v>Month12</c:v>
                </c:pt>
                <c:pt idx="13">
                  <c:v>Month13</c:v>
                </c:pt>
                <c:pt idx="14">
                  <c:v>Month14</c:v>
                </c:pt>
                <c:pt idx="15">
                  <c:v>Month15</c:v>
                </c:pt>
                <c:pt idx="16">
                  <c:v>Month16</c:v>
                </c:pt>
                <c:pt idx="17">
                  <c:v>Month17</c:v>
                </c:pt>
                <c:pt idx="18">
                  <c:v>Month18</c:v>
                </c:pt>
                <c:pt idx="19">
                  <c:v>Month19</c:v>
                </c:pt>
                <c:pt idx="20">
                  <c:v>Month20</c:v>
                </c:pt>
                <c:pt idx="21">
                  <c:v>Month21</c:v>
                </c:pt>
                <c:pt idx="22">
                  <c:v>Month22</c:v>
                </c:pt>
                <c:pt idx="23">
                  <c:v>Month23</c:v>
                </c:pt>
                <c:pt idx="24">
                  <c:v>Month24</c:v>
                </c:pt>
                <c:pt idx="25">
                  <c:v>Month25</c:v>
                </c:pt>
                <c:pt idx="26">
                  <c:v>Month26</c:v>
                </c:pt>
                <c:pt idx="27">
                  <c:v>Month27</c:v>
                </c:pt>
                <c:pt idx="28">
                  <c:v>Month28</c:v>
                </c:pt>
                <c:pt idx="29">
                  <c:v>Month29</c:v>
                </c:pt>
                <c:pt idx="30">
                  <c:v>Month30</c:v>
                </c:pt>
                <c:pt idx="31">
                  <c:v>Month31</c:v>
                </c:pt>
                <c:pt idx="32">
                  <c:v>Month32</c:v>
                </c:pt>
                <c:pt idx="33">
                  <c:v>Month33</c:v>
                </c:pt>
                <c:pt idx="34">
                  <c:v>Month34</c:v>
                </c:pt>
                <c:pt idx="35">
                  <c:v>Month35</c:v>
                </c:pt>
                <c:pt idx="36">
                  <c:v>Month36</c:v>
                </c:pt>
              </c:strCache>
            </c:strRef>
          </c:cat>
          <c:val>
            <c:numRef>
              <c:f>'Energy Calculation'!$B$25:$AL$25</c:f>
              <c:numCache>
                <c:formatCode>#,##0</c:formatCode>
                <c:ptCount val="3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numCache>
            </c:numRef>
          </c:val>
          <c:smooth val="0"/>
        </c:ser>
        <c:dLbls>
          <c:showLegendKey val="0"/>
          <c:showVal val="0"/>
          <c:showCatName val="0"/>
          <c:showSerName val="0"/>
          <c:showPercent val="0"/>
          <c:showBubbleSize val="0"/>
        </c:dLbls>
        <c:smooth val="0"/>
        <c:axId val="220361744"/>
        <c:axId val="220362304"/>
      </c:lineChart>
      <c:catAx>
        <c:axId val="2203617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0362304"/>
        <c:crosses val="autoZero"/>
        <c:auto val="1"/>
        <c:lblAlgn val="ctr"/>
        <c:lblOffset val="100"/>
        <c:noMultiLvlLbl val="0"/>
      </c:catAx>
      <c:valAx>
        <c:axId val="22036230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a:t>
                </a:r>
                <a:r>
                  <a:rPr lang="en-GB" baseline="0"/>
                  <a:t> cumulative</a:t>
                </a:r>
                <a:endParaRPr lang="en-GB"/>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0361744"/>
        <c:crosses val="autoZero"/>
        <c:crossBetween val="between"/>
      </c:valAx>
      <c:spPr>
        <a:noFill/>
        <a:ln>
          <a:noFill/>
        </a:ln>
        <a:effectLst/>
      </c:spPr>
    </c:plotArea>
    <c:legend>
      <c:legendPos val="b"/>
      <c:layout>
        <c:manualLayout>
          <c:xMode val="edge"/>
          <c:yMode val="edge"/>
          <c:x val="0.30443053281437865"/>
          <c:y val="0.85304613487086134"/>
          <c:w val="0.38156628376782109"/>
          <c:h val="6.9124896625841675E-2"/>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r>
              <a:rPr lang="en-GB" sz="1600"/>
              <a:t>12-Month </a:t>
            </a:r>
            <a:r>
              <a:rPr lang="en-GB" sz="1600" b="0" i="0" baseline="0">
                <a:effectLst/>
              </a:rPr>
              <a:t>Cash Available (per Scenario) and Cash Paid Out ($ / month)</a:t>
            </a:r>
            <a:endParaRPr lang="en-GB" sz="1600">
              <a:effectLst/>
            </a:endParaRPr>
          </a:p>
        </c:rich>
      </c:tx>
      <c:layout>
        <c:manualLayout>
          <c:xMode val="edge"/>
          <c:yMode val="edge"/>
          <c:x val="0.24192190631326563"/>
          <c:y val="2.085209792262840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'12-Month Cash Flow'!$B$4</c:f>
              <c:strCache>
                <c:ptCount val="1"/>
                <c:pt idx="0">
                  <c:v>STRONG: CASH AVAILABLE (beginning of month)</c:v>
                </c:pt>
              </c:strCache>
            </c:strRef>
          </c:tx>
          <c:spPr>
            <a:ln w="38100" cap="rnd">
              <a:solidFill>
                <a:srgbClr val="00B050"/>
              </a:solidFill>
              <a:prstDash val="sysDash"/>
              <a:round/>
            </a:ln>
            <a:effectLst/>
          </c:spPr>
          <c:marker>
            <c:symbol val="none"/>
          </c:marker>
          <c:cat>
            <c:strRef>
              <c:f>'12-Month Cash Flow'!$C$77:$O$77</c:f>
              <c:strCache>
                <c:ptCount val="13"/>
                <c:pt idx="0">
                  <c:v>Start-up</c:v>
                </c:pt>
                <c:pt idx="1">
                  <c:v>Jan-00</c:v>
                </c:pt>
                <c:pt idx="2">
                  <c:v>Feb-00</c:v>
                </c:pt>
                <c:pt idx="3">
                  <c:v>Mar-00</c:v>
                </c:pt>
                <c:pt idx="4">
                  <c:v>Apr-00</c:v>
                </c:pt>
                <c:pt idx="5">
                  <c:v>May-00</c:v>
                </c:pt>
                <c:pt idx="6">
                  <c:v>Jun-00</c:v>
                </c:pt>
                <c:pt idx="7">
                  <c:v>Jul-00</c:v>
                </c:pt>
                <c:pt idx="8">
                  <c:v>Aug-00</c:v>
                </c:pt>
                <c:pt idx="9">
                  <c:v>Sep-00</c:v>
                </c:pt>
                <c:pt idx="10">
                  <c:v>Oct-00</c:v>
                </c:pt>
                <c:pt idx="11">
                  <c:v>Nov-00</c:v>
                </c:pt>
                <c:pt idx="12">
                  <c:v>Dec-00</c:v>
                </c:pt>
              </c:strCache>
            </c:strRef>
          </c:cat>
          <c:val>
            <c:numRef>
              <c:f>'12-Month Cash Flow'!$C$4:$O$4</c:f>
              <c:numCache>
                <c:formatCode>#,##0_);[Red]\(#,##0\)</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val>
          <c:smooth val="0"/>
        </c:ser>
        <c:ser>
          <c:idx val="2"/>
          <c:order val="1"/>
          <c:tx>
            <c:strRef>
              <c:f>'12-Month Cash Flow'!$B$41</c:f>
              <c:strCache>
                <c:ptCount val="1"/>
                <c:pt idx="0">
                  <c:v>STABLE: CASH AVAILABLE (beginning of month)</c:v>
                </c:pt>
              </c:strCache>
            </c:strRef>
          </c:tx>
          <c:spPr>
            <a:ln w="38100" cap="rnd">
              <a:solidFill>
                <a:srgbClr val="00B050"/>
              </a:solidFill>
              <a:prstDash val="sysDot"/>
              <a:round/>
            </a:ln>
            <a:effectLst/>
          </c:spPr>
          <c:marker>
            <c:symbol val="none"/>
          </c:marker>
          <c:cat>
            <c:strRef>
              <c:f>'12-Month Cash Flow'!$C$77:$O$77</c:f>
              <c:strCache>
                <c:ptCount val="13"/>
                <c:pt idx="0">
                  <c:v>Start-up</c:v>
                </c:pt>
                <c:pt idx="1">
                  <c:v>Jan-00</c:v>
                </c:pt>
                <c:pt idx="2">
                  <c:v>Feb-00</c:v>
                </c:pt>
                <c:pt idx="3">
                  <c:v>Mar-00</c:v>
                </c:pt>
                <c:pt idx="4">
                  <c:v>Apr-00</c:v>
                </c:pt>
                <c:pt idx="5">
                  <c:v>May-00</c:v>
                </c:pt>
                <c:pt idx="6">
                  <c:v>Jun-00</c:v>
                </c:pt>
                <c:pt idx="7">
                  <c:v>Jul-00</c:v>
                </c:pt>
                <c:pt idx="8">
                  <c:v>Aug-00</c:v>
                </c:pt>
                <c:pt idx="9">
                  <c:v>Sep-00</c:v>
                </c:pt>
                <c:pt idx="10">
                  <c:v>Oct-00</c:v>
                </c:pt>
                <c:pt idx="11">
                  <c:v>Nov-00</c:v>
                </c:pt>
                <c:pt idx="12">
                  <c:v>Dec-00</c:v>
                </c:pt>
              </c:strCache>
            </c:strRef>
          </c:cat>
          <c:val>
            <c:numRef>
              <c:f>'12-Month Cash Flow'!$C$41:$O$41</c:f>
              <c:numCache>
                <c:formatCode>#,##0_);[Red]\(#,##0\)</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val>
          <c:smooth val="0"/>
        </c:ser>
        <c:ser>
          <c:idx val="3"/>
          <c:order val="2"/>
          <c:tx>
            <c:strRef>
              <c:f>'12-Month Cash Flow'!$B$78</c:f>
              <c:strCache>
                <c:ptCount val="1"/>
                <c:pt idx="0">
                  <c:v>WEAK: CASH AVAILABLE (beginning of month)</c:v>
                </c:pt>
              </c:strCache>
            </c:strRef>
          </c:tx>
          <c:spPr>
            <a:ln w="38100" cap="rnd" cmpd="sng">
              <a:solidFill>
                <a:srgbClr val="00B050"/>
              </a:solidFill>
              <a:prstDash val="lgDashDot"/>
              <a:round/>
            </a:ln>
            <a:effectLst/>
          </c:spPr>
          <c:marker>
            <c:symbol val="none"/>
          </c:marker>
          <c:cat>
            <c:strRef>
              <c:f>'12-Month Cash Flow'!$C$77:$O$77</c:f>
              <c:strCache>
                <c:ptCount val="13"/>
                <c:pt idx="0">
                  <c:v>Start-up</c:v>
                </c:pt>
                <c:pt idx="1">
                  <c:v>Jan-00</c:v>
                </c:pt>
                <c:pt idx="2">
                  <c:v>Feb-00</c:v>
                </c:pt>
                <c:pt idx="3">
                  <c:v>Mar-00</c:v>
                </c:pt>
                <c:pt idx="4">
                  <c:v>Apr-00</c:v>
                </c:pt>
                <c:pt idx="5">
                  <c:v>May-00</c:v>
                </c:pt>
                <c:pt idx="6">
                  <c:v>Jun-00</c:v>
                </c:pt>
                <c:pt idx="7">
                  <c:v>Jul-00</c:v>
                </c:pt>
                <c:pt idx="8">
                  <c:v>Aug-00</c:v>
                </c:pt>
                <c:pt idx="9">
                  <c:v>Sep-00</c:v>
                </c:pt>
                <c:pt idx="10">
                  <c:v>Oct-00</c:v>
                </c:pt>
                <c:pt idx="11">
                  <c:v>Nov-00</c:v>
                </c:pt>
                <c:pt idx="12">
                  <c:v>Dec-00</c:v>
                </c:pt>
              </c:strCache>
            </c:strRef>
          </c:cat>
          <c:val>
            <c:numRef>
              <c:f>'12-Month Cash Flow'!$C$78:$O$78</c:f>
              <c:numCache>
                <c:formatCode>#,##0_);[Red]\(#,##0\)</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val>
          <c:smooth val="0"/>
        </c:ser>
        <c:ser>
          <c:idx val="1"/>
          <c:order val="3"/>
          <c:tx>
            <c:strRef>
              <c:f>'12-Month Cash Flow'!$B$34</c:f>
              <c:strCache>
                <c:ptCount val="1"/>
                <c:pt idx="0">
                  <c:v>TOTAL CASH PAID OUT</c:v>
                </c:pt>
              </c:strCache>
            </c:strRef>
          </c:tx>
          <c:spPr>
            <a:ln w="38100" cap="rnd">
              <a:solidFill>
                <a:srgbClr val="FF0000"/>
              </a:solidFill>
              <a:prstDash val="solid"/>
              <a:round/>
            </a:ln>
            <a:effectLst/>
          </c:spPr>
          <c:marker>
            <c:symbol val="none"/>
          </c:marker>
          <c:cat>
            <c:strRef>
              <c:f>'12-Month Cash Flow'!$C$77:$O$77</c:f>
              <c:strCache>
                <c:ptCount val="13"/>
                <c:pt idx="0">
                  <c:v>Start-up</c:v>
                </c:pt>
                <c:pt idx="1">
                  <c:v>Jan-00</c:v>
                </c:pt>
                <c:pt idx="2">
                  <c:v>Feb-00</c:v>
                </c:pt>
                <c:pt idx="3">
                  <c:v>Mar-00</c:v>
                </c:pt>
                <c:pt idx="4">
                  <c:v>Apr-00</c:v>
                </c:pt>
                <c:pt idx="5">
                  <c:v>May-00</c:v>
                </c:pt>
                <c:pt idx="6">
                  <c:v>Jun-00</c:v>
                </c:pt>
                <c:pt idx="7">
                  <c:v>Jul-00</c:v>
                </c:pt>
                <c:pt idx="8">
                  <c:v>Aug-00</c:v>
                </c:pt>
                <c:pt idx="9">
                  <c:v>Sep-00</c:v>
                </c:pt>
                <c:pt idx="10">
                  <c:v>Oct-00</c:v>
                </c:pt>
                <c:pt idx="11">
                  <c:v>Nov-00</c:v>
                </c:pt>
                <c:pt idx="12">
                  <c:v>Dec-00</c:v>
                </c:pt>
              </c:strCache>
            </c:strRef>
          </c:cat>
          <c:val>
            <c:numRef>
              <c:f>'12-Month Cash Flow'!$C$34:$O$34</c:f>
              <c:numCache>
                <c:formatCode>#,##0_);[Red]\(#,##0\)</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val>
          <c:smooth val="0"/>
        </c:ser>
        <c:dLbls>
          <c:showLegendKey val="0"/>
          <c:showVal val="0"/>
          <c:showCatName val="0"/>
          <c:showSerName val="0"/>
          <c:showPercent val="0"/>
          <c:showBubbleSize val="0"/>
        </c:dLbls>
        <c:smooth val="0"/>
        <c:axId val="220366784"/>
        <c:axId val="220367344"/>
      </c:lineChart>
      <c:catAx>
        <c:axId val="2203667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0367344"/>
        <c:crosses val="autoZero"/>
        <c:auto val="1"/>
        <c:lblAlgn val="ctr"/>
        <c:lblOffset val="100"/>
        <c:noMultiLvlLbl val="0"/>
      </c:catAx>
      <c:valAx>
        <c:axId val="22036734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0" spcFirstLastPara="1" vertOverflow="ellipsis" vert="wordArtVert"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 </a:t>
                </a:r>
              </a:p>
            </c:rich>
          </c:tx>
          <c:layout>
            <c:manualLayout>
              <c:xMode val="edge"/>
              <c:yMode val="edge"/>
              <c:x val="0.14030357067610438"/>
              <c:y val="0.35306457235389477"/>
            </c:manualLayout>
          </c:layout>
          <c:overlay val="0"/>
          <c:spPr>
            <a:noFill/>
            <a:ln>
              <a:noFill/>
            </a:ln>
            <a:effectLst/>
          </c:spPr>
          <c:txPr>
            <a:bodyPr rot="0" spcFirstLastPara="1" vertOverflow="ellipsis" vert="wordArtVert"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036678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r>
              <a:rPr lang="en-GB" sz="1600"/>
              <a:t>10-Year </a:t>
            </a:r>
            <a:r>
              <a:rPr lang="en-GB" sz="1600" b="0" i="0" baseline="0">
                <a:effectLst/>
              </a:rPr>
              <a:t>Cash Available (per Scenario) and Cash Paid Out ($ / month)</a:t>
            </a:r>
            <a:endParaRPr lang="en-GB" sz="1600">
              <a:effectLst/>
            </a:endParaRPr>
          </a:p>
        </c:rich>
      </c:tx>
      <c:layout>
        <c:manualLayout>
          <c:xMode val="edge"/>
          <c:yMode val="edge"/>
          <c:x val="0.24192190631326563"/>
          <c:y val="2.085209792262840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'10-Year Cash Flow'!$B$4</c:f>
              <c:strCache>
                <c:ptCount val="1"/>
                <c:pt idx="0">
                  <c:v>STRONG: CASH AVAILABLE (beginning of year)</c:v>
                </c:pt>
              </c:strCache>
            </c:strRef>
          </c:tx>
          <c:spPr>
            <a:ln w="38100" cap="rnd">
              <a:solidFill>
                <a:srgbClr val="00B050"/>
              </a:solidFill>
              <a:prstDash val="sysDash"/>
              <a:round/>
            </a:ln>
            <a:effectLst/>
          </c:spPr>
          <c:marker>
            <c:symbol val="none"/>
          </c:marker>
          <c:cat>
            <c:strRef>
              <c:f>'10-Year Cash Flow'!$C$39:$L$39</c:f>
              <c:strCache>
                <c:ptCount val="10"/>
                <c:pt idx="0">
                  <c:v>Year 1</c:v>
                </c:pt>
                <c:pt idx="1">
                  <c:v>Year 2</c:v>
                </c:pt>
                <c:pt idx="2">
                  <c:v>Year 3</c:v>
                </c:pt>
                <c:pt idx="3">
                  <c:v>Year 4</c:v>
                </c:pt>
                <c:pt idx="4">
                  <c:v>Year 5</c:v>
                </c:pt>
                <c:pt idx="5">
                  <c:v>Year 6</c:v>
                </c:pt>
                <c:pt idx="6">
                  <c:v>Year 7</c:v>
                </c:pt>
                <c:pt idx="7">
                  <c:v>Year 8</c:v>
                </c:pt>
                <c:pt idx="8">
                  <c:v>Year 9</c:v>
                </c:pt>
                <c:pt idx="9">
                  <c:v>Year 10</c:v>
                </c:pt>
              </c:strCache>
            </c:strRef>
          </c:cat>
          <c:val>
            <c:numRef>
              <c:f>'10-Year Cash Flow'!$C$4:$L$4</c:f>
              <c:numCache>
                <c:formatCode>#,##0_);[Red]\(#,##0\)</c:formatCode>
                <c:ptCount val="10"/>
                <c:pt idx="0">
                  <c:v>0</c:v>
                </c:pt>
                <c:pt idx="1">
                  <c:v>0</c:v>
                </c:pt>
                <c:pt idx="2">
                  <c:v>0</c:v>
                </c:pt>
                <c:pt idx="3">
                  <c:v>0</c:v>
                </c:pt>
                <c:pt idx="4">
                  <c:v>0</c:v>
                </c:pt>
                <c:pt idx="5">
                  <c:v>0</c:v>
                </c:pt>
                <c:pt idx="6">
                  <c:v>0</c:v>
                </c:pt>
                <c:pt idx="7">
                  <c:v>0</c:v>
                </c:pt>
                <c:pt idx="8">
                  <c:v>0</c:v>
                </c:pt>
                <c:pt idx="9">
                  <c:v>0</c:v>
                </c:pt>
              </c:numCache>
            </c:numRef>
          </c:val>
          <c:smooth val="0"/>
        </c:ser>
        <c:ser>
          <c:idx val="2"/>
          <c:order val="1"/>
          <c:tx>
            <c:strRef>
              <c:f>'10-Year Cash Flow'!$B$40</c:f>
              <c:strCache>
                <c:ptCount val="1"/>
                <c:pt idx="0">
                  <c:v>STABLE: CASH AVAILABLE (beginning of year)</c:v>
                </c:pt>
              </c:strCache>
            </c:strRef>
          </c:tx>
          <c:spPr>
            <a:ln w="38100" cap="rnd">
              <a:solidFill>
                <a:srgbClr val="00B050"/>
              </a:solidFill>
              <a:prstDash val="sysDot"/>
              <a:round/>
            </a:ln>
            <a:effectLst/>
          </c:spPr>
          <c:marker>
            <c:symbol val="none"/>
          </c:marker>
          <c:cat>
            <c:strRef>
              <c:f>'10-Year Cash Flow'!$C$39:$L$39</c:f>
              <c:strCache>
                <c:ptCount val="10"/>
                <c:pt idx="0">
                  <c:v>Year 1</c:v>
                </c:pt>
                <c:pt idx="1">
                  <c:v>Year 2</c:v>
                </c:pt>
                <c:pt idx="2">
                  <c:v>Year 3</c:v>
                </c:pt>
                <c:pt idx="3">
                  <c:v>Year 4</c:v>
                </c:pt>
                <c:pt idx="4">
                  <c:v>Year 5</c:v>
                </c:pt>
                <c:pt idx="5">
                  <c:v>Year 6</c:v>
                </c:pt>
                <c:pt idx="6">
                  <c:v>Year 7</c:v>
                </c:pt>
                <c:pt idx="7">
                  <c:v>Year 8</c:v>
                </c:pt>
                <c:pt idx="8">
                  <c:v>Year 9</c:v>
                </c:pt>
                <c:pt idx="9">
                  <c:v>Year 10</c:v>
                </c:pt>
              </c:strCache>
            </c:strRef>
          </c:cat>
          <c:val>
            <c:numRef>
              <c:f>'10-Year Cash Flow'!$C$40:$L$40</c:f>
              <c:numCache>
                <c:formatCode>#,##0_);[Red]\(#,##0\)</c:formatCode>
                <c:ptCount val="10"/>
                <c:pt idx="0">
                  <c:v>0</c:v>
                </c:pt>
                <c:pt idx="1">
                  <c:v>0</c:v>
                </c:pt>
                <c:pt idx="2">
                  <c:v>0</c:v>
                </c:pt>
                <c:pt idx="3">
                  <c:v>0</c:v>
                </c:pt>
                <c:pt idx="4">
                  <c:v>0</c:v>
                </c:pt>
                <c:pt idx="5">
                  <c:v>0</c:v>
                </c:pt>
                <c:pt idx="6">
                  <c:v>0</c:v>
                </c:pt>
                <c:pt idx="7">
                  <c:v>0</c:v>
                </c:pt>
                <c:pt idx="8">
                  <c:v>0</c:v>
                </c:pt>
                <c:pt idx="9">
                  <c:v>0</c:v>
                </c:pt>
              </c:numCache>
            </c:numRef>
          </c:val>
          <c:smooth val="0"/>
        </c:ser>
        <c:ser>
          <c:idx val="3"/>
          <c:order val="2"/>
          <c:tx>
            <c:strRef>
              <c:f>'10-Year Cash Flow'!$B$76</c:f>
              <c:strCache>
                <c:ptCount val="1"/>
                <c:pt idx="0">
                  <c:v>WEAK: CASH AVAILABLE (beginning of year)</c:v>
                </c:pt>
              </c:strCache>
            </c:strRef>
          </c:tx>
          <c:spPr>
            <a:ln w="38100" cap="rnd" cmpd="sng">
              <a:solidFill>
                <a:srgbClr val="00B050"/>
              </a:solidFill>
              <a:prstDash val="lgDashDot"/>
              <a:round/>
            </a:ln>
            <a:effectLst/>
          </c:spPr>
          <c:marker>
            <c:symbol val="none"/>
          </c:marker>
          <c:cat>
            <c:strRef>
              <c:f>'10-Year Cash Flow'!$C$39:$L$39</c:f>
              <c:strCache>
                <c:ptCount val="10"/>
                <c:pt idx="0">
                  <c:v>Year 1</c:v>
                </c:pt>
                <c:pt idx="1">
                  <c:v>Year 2</c:v>
                </c:pt>
                <c:pt idx="2">
                  <c:v>Year 3</c:v>
                </c:pt>
                <c:pt idx="3">
                  <c:v>Year 4</c:v>
                </c:pt>
                <c:pt idx="4">
                  <c:v>Year 5</c:v>
                </c:pt>
                <c:pt idx="5">
                  <c:v>Year 6</c:v>
                </c:pt>
                <c:pt idx="6">
                  <c:v>Year 7</c:v>
                </c:pt>
                <c:pt idx="7">
                  <c:v>Year 8</c:v>
                </c:pt>
                <c:pt idx="8">
                  <c:v>Year 9</c:v>
                </c:pt>
                <c:pt idx="9">
                  <c:v>Year 10</c:v>
                </c:pt>
              </c:strCache>
            </c:strRef>
          </c:cat>
          <c:val>
            <c:numRef>
              <c:f>'10-Year Cash Flow'!$C$76:$L$76</c:f>
              <c:numCache>
                <c:formatCode>#,##0_);[Red]\(#,##0\)</c:formatCode>
                <c:ptCount val="10"/>
                <c:pt idx="0">
                  <c:v>0</c:v>
                </c:pt>
                <c:pt idx="1">
                  <c:v>0</c:v>
                </c:pt>
                <c:pt idx="2">
                  <c:v>0</c:v>
                </c:pt>
                <c:pt idx="3">
                  <c:v>0</c:v>
                </c:pt>
                <c:pt idx="4">
                  <c:v>0</c:v>
                </c:pt>
                <c:pt idx="5">
                  <c:v>0</c:v>
                </c:pt>
                <c:pt idx="6">
                  <c:v>0</c:v>
                </c:pt>
                <c:pt idx="7">
                  <c:v>0</c:v>
                </c:pt>
                <c:pt idx="8">
                  <c:v>0</c:v>
                </c:pt>
                <c:pt idx="9">
                  <c:v>0</c:v>
                </c:pt>
              </c:numCache>
            </c:numRef>
          </c:val>
          <c:smooth val="0"/>
        </c:ser>
        <c:ser>
          <c:idx val="1"/>
          <c:order val="3"/>
          <c:tx>
            <c:strRef>
              <c:f>'10-Year Cash Flow'!$B$34</c:f>
              <c:strCache>
                <c:ptCount val="1"/>
                <c:pt idx="0">
                  <c:v>TOTAL CASH PAID OUT</c:v>
                </c:pt>
              </c:strCache>
            </c:strRef>
          </c:tx>
          <c:spPr>
            <a:ln w="38100" cap="rnd">
              <a:solidFill>
                <a:srgbClr val="FF0000"/>
              </a:solidFill>
              <a:prstDash val="solid"/>
              <a:round/>
            </a:ln>
            <a:effectLst/>
          </c:spPr>
          <c:marker>
            <c:symbol val="none"/>
          </c:marker>
          <c:cat>
            <c:strRef>
              <c:f>'10-Year Cash Flow'!$C$39:$L$39</c:f>
              <c:strCache>
                <c:ptCount val="10"/>
                <c:pt idx="0">
                  <c:v>Year 1</c:v>
                </c:pt>
                <c:pt idx="1">
                  <c:v>Year 2</c:v>
                </c:pt>
                <c:pt idx="2">
                  <c:v>Year 3</c:v>
                </c:pt>
                <c:pt idx="3">
                  <c:v>Year 4</c:v>
                </c:pt>
                <c:pt idx="4">
                  <c:v>Year 5</c:v>
                </c:pt>
                <c:pt idx="5">
                  <c:v>Year 6</c:v>
                </c:pt>
                <c:pt idx="6">
                  <c:v>Year 7</c:v>
                </c:pt>
                <c:pt idx="7">
                  <c:v>Year 8</c:v>
                </c:pt>
                <c:pt idx="8">
                  <c:v>Year 9</c:v>
                </c:pt>
                <c:pt idx="9">
                  <c:v>Year 10</c:v>
                </c:pt>
              </c:strCache>
            </c:strRef>
          </c:cat>
          <c:val>
            <c:numRef>
              <c:f>'10-Year Cash Flow'!$C$34:$L$34</c:f>
              <c:numCache>
                <c:formatCode>#,##0_);[Red]\(#,##0\)</c:formatCode>
                <c:ptCount val="10"/>
                <c:pt idx="0">
                  <c:v>0</c:v>
                </c:pt>
                <c:pt idx="1">
                  <c:v>0</c:v>
                </c:pt>
                <c:pt idx="2">
                  <c:v>0</c:v>
                </c:pt>
                <c:pt idx="3">
                  <c:v>0</c:v>
                </c:pt>
                <c:pt idx="4">
                  <c:v>0</c:v>
                </c:pt>
                <c:pt idx="5">
                  <c:v>0</c:v>
                </c:pt>
                <c:pt idx="6">
                  <c:v>0</c:v>
                </c:pt>
                <c:pt idx="7">
                  <c:v>0</c:v>
                </c:pt>
                <c:pt idx="8">
                  <c:v>0</c:v>
                </c:pt>
                <c:pt idx="9">
                  <c:v>0</c:v>
                </c:pt>
              </c:numCache>
            </c:numRef>
          </c:val>
          <c:smooth val="0"/>
        </c:ser>
        <c:dLbls>
          <c:showLegendKey val="0"/>
          <c:showVal val="0"/>
          <c:showCatName val="0"/>
          <c:showSerName val="0"/>
          <c:showPercent val="0"/>
          <c:showBubbleSize val="0"/>
        </c:dLbls>
        <c:smooth val="0"/>
        <c:axId val="220686336"/>
        <c:axId val="220686896"/>
      </c:lineChart>
      <c:catAx>
        <c:axId val="2206863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0686896"/>
        <c:crosses val="autoZero"/>
        <c:auto val="1"/>
        <c:lblAlgn val="ctr"/>
        <c:lblOffset val="100"/>
        <c:noMultiLvlLbl val="0"/>
      </c:catAx>
      <c:valAx>
        <c:axId val="2206868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0" spcFirstLastPara="1" vertOverflow="ellipsis" vert="wordArtVert"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 </a:t>
                </a:r>
              </a:p>
            </c:rich>
          </c:tx>
          <c:layout>
            <c:manualLayout>
              <c:xMode val="edge"/>
              <c:yMode val="edge"/>
              <c:x val="0.11743840259825457"/>
              <c:y val="0.34640197278600587"/>
            </c:manualLayout>
          </c:layout>
          <c:overlay val="0"/>
          <c:spPr>
            <a:noFill/>
            <a:ln>
              <a:noFill/>
            </a:ln>
            <a:effectLst/>
          </c:spPr>
          <c:txPr>
            <a:bodyPr rot="0" spcFirstLastPara="1" vertOverflow="ellipsis" vert="wordArtVert"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068633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400"/>
              <a:t>PV System vs Alternative: Amortisation Period (months) and total costs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'Energy Calculation'!$A$24</c:f>
              <c:strCache>
                <c:ptCount val="1"/>
                <c:pt idx="0">
                  <c:v>0</c:v>
                </c:pt>
              </c:strCache>
            </c:strRef>
          </c:tx>
          <c:spPr>
            <a:ln w="38100" cap="rnd">
              <a:solidFill>
                <a:schemeClr val="tx1">
                  <a:lumMod val="50000"/>
                  <a:lumOff val="50000"/>
                </a:schemeClr>
              </a:solidFill>
              <a:prstDash val="sysDash"/>
              <a:round/>
            </a:ln>
            <a:effectLst/>
          </c:spPr>
          <c:marker>
            <c:symbol val="none"/>
          </c:marker>
          <c:dLbls>
            <c:dLbl>
              <c:idx val="36"/>
              <c:layout>
                <c:manualLayout>
                  <c:x val="-1.7777779692068611E-2"/>
                  <c:y val="-0.13386171635351365"/>
                </c:manualLayout>
              </c:layou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'Energy Calculation'!$B$23:$AL$23</c:f>
              <c:strCache>
                <c:ptCount val="37"/>
                <c:pt idx="0">
                  <c:v>Investment cost</c:v>
                </c:pt>
                <c:pt idx="1">
                  <c:v>Month1</c:v>
                </c:pt>
                <c:pt idx="2">
                  <c:v>Month2</c:v>
                </c:pt>
                <c:pt idx="3">
                  <c:v>Month3</c:v>
                </c:pt>
                <c:pt idx="4">
                  <c:v>Month4</c:v>
                </c:pt>
                <c:pt idx="5">
                  <c:v>Month5</c:v>
                </c:pt>
                <c:pt idx="6">
                  <c:v>Month6</c:v>
                </c:pt>
                <c:pt idx="7">
                  <c:v>Month7</c:v>
                </c:pt>
                <c:pt idx="8">
                  <c:v>Month8</c:v>
                </c:pt>
                <c:pt idx="9">
                  <c:v>Month9</c:v>
                </c:pt>
                <c:pt idx="10">
                  <c:v>Month10</c:v>
                </c:pt>
                <c:pt idx="11">
                  <c:v>Month11</c:v>
                </c:pt>
                <c:pt idx="12">
                  <c:v>Month12</c:v>
                </c:pt>
                <c:pt idx="13">
                  <c:v>Month13</c:v>
                </c:pt>
                <c:pt idx="14">
                  <c:v>Month14</c:v>
                </c:pt>
                <c:pt idx="15">
                  <c:v>Month15</c:v>
                </c:pt>
                <c:pt idx="16">
                  <c:v>Month16</c:v>
                </c:pt>
                <c:pt idx="17">
                  <c:v>Month17</c:v>
                </c:pt>
                <c:pt idx="18">
                  <c:v>Month18</c:v>
                </c:pt>
                <c:pt idx="19">
                  <c:v>Month19</c:v>
                </c:pt>
                <c:pt idx="20">
                  <c:v>Month20</c:v>
                </c:pt>
                <c:pt idx="21">
                  <c:v>Month21</c:v>
                </c:pt>
                <c:pt idx="22">
                  <c:v>Month22</c:v>
                </c:pt>
                <c:pt idx="23">
                  <c:v>Month23</c:v>
                </c:pt>
                <c:pt idx="24">
                  <c:v>Month24</c:v>
                </c:pt>
                <c:pt idx="25">
                  <c:v>Month25</c:v>
                </c:pt>
                <c:pt idx="26">
                  <c:v>Month26</c:v>
                </c:pt>
                <c:pt idx="27">
                  <c:v>Month27</c:v>
                </c:pt>
                <c:pt idx="28">
                  <c:v>Month28</c:v>
                </c:pt>
                <c:pt idx="29">
                  <c:v>Month29</c:v>
                </c:pt>
                <c:pt idx="30">
                  <c:v>Month30</c:v>
                </c:pt>
                <c:pt idx="31">
                  <c:v>Month31</c:v>
                </c:pt>
                <c:pt idx="32">
                  <c:v>Month32</c:v>
                </c:pt>
                <c:pt idx="33">
                  <c:v>Month33</c:v>
                </c:pt>
                <c:pt idx="34">
                  <c:v>Month34</c:v>
                </c:pt>
                <c:pt idx="35">
                  <c:v>Month35</c:v>
                </c:pt>
                <c:pt idx="36">
                  <c:v>Month36</c:v>
                </c:pt>
              </c:strCache>
            </c:strRef>
          </c:cat>
          <c:val>
            <c:numRef>
              <c:f>'Energy Calculation'!$B$24:$AL$24</c:f>
              <c:numCache>
                <c:formatCode>#,##0</c:formatCode>
                <c:ptCount val="3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numCache>
            </c:numRef>
          </c:val>
          <c:smooth val="0"/>
        </c:ser>
        <c:ser>
          <c:idx val="1"/>
          <c:order val="1"/>
          <c:tx>
            <c:strRef>
              <c:f>'Energy Calculation'!$A$25</c:f>
              <c:strCache>
                <c:ptCount val="1"/>
                <c:pt idx="0">
                  <c:v>PV System</c:v>
                </c:pt>
              </c:strCache>
            </c:strRef>
          </c:tx>
          <c:spPr>
            <a:ln w="38100" cap="rnd">
              <a:solidFill>
                <a:srgbClr val="FFC000"/>
              </a:solidFill>
              <a:prstDash val="sysDash"/>
              <a:round/>
            </a:ln>
            <a:effectLst/>
          </c:spPr>
          <c:marker>
            <c:symbol val="none"/>
          </c:marker>
          <c:dLbls>
            <c:dLbl>
              <c:idx val="36"/>
              <c:layout>
                <c:manualLayout>
                  <c:x val="-1.3675215147745086E-2"/>
                  <c:y val="0.10920297913049798"/>
                </c:manualLayout>
              </c:layou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'Energy Calculation'!$B$23:$AL$23</c:f>
              <c:strCache>
                <c:ptCount val="37"/>
                <c:pt idx="0">
                  <c:v>Investment cost</c:v>
                </c:pt>
                <c:pt idx="1">
                  <c:v>Month1</c:v>
                </c:pt>
                <c:pt idx="2">
                  <c:v>Month2</c:v>
                </c:pt>
                <c:pt idx="3">
                  <c:v>Month3</c:v>
                </c:pt>
                <c:pt idx="4">
                  <c:v>Month4</c:v>
                </c:pt>
                <c:pt idx="5">
                  <c:v>Month5</c:v>
                </c:pt>
                <c:pt idx="6">
                  <c:v>Month6</c:v>
                </c:pt>
                <c:pt idx="7">
                  <c:v>Month7</c:v>
                </c:pt>
                <c:pt idx="8">
                  <c:v>Month8</c:v>
                </c:pt>
                <c:pt idx="9">
                  <c:v>Month9</c:v>
                </c:pt>
                <c:pt idx="10">
                  <c:v>Month10</c:v>
                </c:pt>
                <c:pt idx="11">
                  <c:v>Month11</c:v>
                </c:pt>
                <c:pt idx="12">
                  <c:v>Month12</c:v>
                </c:pt>
                <c:pt idx="13">
                  <c:v>Month13</c:v>
                </c:pt>
                <c:pt idx="14">
                  <c:v>Month14</c:v>
                </c:pt>
                <c:pt idx="15">
                  <c:v>Month15</c:v>
                </c:pt>
                <c:pt idx="16">
                  <c:v>Month16</c:v>
                </c:pt>
                <c:pt idx="17">
                  <c:v>Month17</c:v>
                </c:pt>
                <c:pt idx="18">
                  <c:v>Month18</c:v>
                </c:pt>
                <c:pt idx="19">
                  <c:v>Month19</c:v>
                </c:pt>
                <c:pt idx="20">
                  <c:v>Month20</c:v>
                </c:pt>
                <c:pt idx="21">
                  <c:v>Month21</c:v>
                </c:pt>
                <c:pt idx="22">
                  <c:v>Month22</c:v>
                </c:pt>
                <c:pt idx="23">
                  <c:v>Month23</c:v>
                </c:pt>
                <c:pt idx="24">
                  <c:v>Month24</c:v>
                </c:pt>
                <c:pt idx="25">
                  <c:v>Month25</c:v>
                </c:pt>
                <c:pt idx="26">
                  <c:v>Month26</c:v>
                </c:pt>
                <c:pt idx="27">
                  <c:v>Month27</c:v>
                </c:pt>
                <c:pt idx="28">
                  <c:v>Month28</c:v>
                </c:pt>
                <c:pt idx="29">
                  <c:v>Month29</c:v>
                </c:pt>
                <c:pt idx="30">
                  <c:v>Month30</c:v>
                </c:pt>
                <c:pt idx="31">
                  <c:v>Month31</c:v>
                </c:pt>
                <c:pt idx="32">
                  <c:v>Month32</c:v>
                </c:pt>
                <c:pt idx="33">
                  <c:v>Month33</c:v>
                </c:pt>
                <c:pt idx="34">
                  <c:v>Month34</c:v>
                </c:pt>
                <c:pt idx="35">
                  <c:v>Month35</c:v>
                </c:pt>
                <c:pt idx="36">
                  <c:v>Month36</c:v>
                </c:pt>
              </c:strCache>
            </c:strRef>
          </c:cat>
          <c:val>
            <c:numRef>
              <c:f>'Energy Calculation'!$B$25:$AL$25</c:f>
              <c:numCache>
                <c:formatCode>#,##0</c:formatCode>
                <c:ptCount val="3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numCache>
            </c:numRef>
          </c:val>
          <c:smooth val="0"/>
        </c:ser>
        <c:dLbls>
          <c:showLegendKey val="0"/>
          <c:showVal val="0"/>
          <c:showCatName val="0"/>
          <c:showSerName val="0"/>
          <c:showPercent val="0"/>
          <c:showBubbleSize val="0"/>
        </c:dLbls>
        <c:smooth val="0"/>
        <c:axId val="220690816"/>
        <c:axId val="220691376"/>
      </c:lineChart>
      <c:catAx>
        <c:axId val="2206908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0691376"/>
        <c:crosses val="autoZero"/>
        <c:auto val="1"/>
        <c:lblAlgn val="ctr"/>
        <c:lblOffset val="100"/>
        <c:noMultiLvlLbl val="0"/>
      </c:catAx>
      <c:valAx>
        <c:axId val="22069137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a:t>
                </a:r>
                <a:r>
                  <a:rPr lang="en-GB" baseline="0"/>
                  <a:t> cumulative</a:t>
                </a:r>
                <a:endParaRPr lang="en-GB"/>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0690816"/>
        <c:crosses val="autoZero"/>
        <c:crossBetween val="between"/>
      </c:valAx>
      <c:spPr>
        <a:noFill/>
        <a:ln>
          <a:noFill/>
        </a:ln>
        <a:effectLst/>
      </c:spPr>
    </c:plotArea>
    <c:legend>
      <c:legendPos val="b"/>
      <c:layout>
        <c:manualLayout>
          <c:xMode val="edge"/>
          <c:yMode val="edge"/>
          <c:x val="0.30443053281437865"/>
          <c:y val="0.85304613487086134"/>
          <c:w val="0.38156628376782109"/>
          <c:h val="6.9124896625841675E-2"/>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media/image4.jpeg"/><Relationship Id="rId1" Type="http://schemas.openxmlformats.org/officeDocument/2006/relationships/image" Target="../media/image3.jpeg"/><Relationship Id="rId6" Type="http://schemas.openxmlformats.org/officeDocument/2006/relationships/image" Target="../media/image8.jpeg"/><Relationship Id="rId5" Type="http://schemas.openxmlformats.org/officeDocument/2006/relationships/image" Target="../media/image7.png"/><Relationship Id="rId4" Type="http://schemas.openxmlformats.org/officeDocument/2006/relationships/image" Target="../media/image6.gif"/></Relationships>
</file>

<file path=xl/drawings/_rels/drawing4.xml.rels><?xml version="1.0" encoding="UTF-8" standalone="yes"?>
<Relationships xmlns="http://schemas.openxmlformats.org/package/2006/relationships"><Relationship Id="rId3" Type="http://schemas.openxmlformats.org/officeDocument/2006/relationships/image" Target="../media/image11.jpeg"/><Relationship Id="rId2" Type="http://schemas.openxmlformats.org/officeDocument/2006/relationships/image" Target="../media/image10.jpeg"/><Relationship Id="rId1" Type="http://schemas.openxmlformats.org/officeDocument/2006/relationships/image" Target="../media/image9.jpeg"/><Relationship Id="rId6" Type="http://schemas.openxmlformats.org/officeDocument/2006/relationships/image" Target="../media/image12.jpeg"/><Relationship Id="rId5" Type="http://schemas.openxmlformats.org/officeDocument/2006/relationships/image" Target="../media/image7.png"/><Relationship Id="rId4" Type="http://schemas.openxmlformats.org/officeDocument/2006/relationships/image" Target="../media/image6.gif"/></Relationships>
</file>

<file path=xl/drawings/_rels/drawing5.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8.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editAs="oneCell">
    <xdr:from>
      <xdr:col>4</xdr:col>
      <xdr:colOff>219075</xdr:colOff>
      <xdr:row>2</xdr:row>
      <xdr:rowOff>303617</xdr:rowOff>
    </xdr:from>
    <xdr:to>
      <xdr:col>8</xdr:col>
      <xdr:colOff>152078</xdr:colOff>
      <xdr:row>4</xdr:row>
      <xdr:rowOff>95250</xdr:rowOff>
    </xdr:to>
    <xdr:pic>
      <xdr:nvPicPr>
        <xdr:cNvPr id="2" name="Grafik 2"/>
        <xdr:cNvPicPr>
          <a:picLocks noChangeAspect="1"/>
        </xdr:cNvPicPr>
      </xdr:nvPicPr>
      <xdr:blipFill>
        <a:blip xmlns:r="http://schemas.openxmlformats.org/officeDocument/2006/relationships" r:embed="rId1"/>
        <a:stretch>
          <a:fillRect/>
        </a:stretch>
      </xdr:blipFill>
      <xdr:spPr>
        <a:xfrm>
          <a:off x="3333750" y="760817"/>
          <a:ext cx="2371403" cy="1087033"/>
        </a:xfrm>
        <a:prstGeom prst="rect">
          <a:avLst/>
        </a:prstGeom>
      </xdr:spPr>
    </xdr:pic>
    <xdr:clientData/>
  </xdr:twoCellAnchor>
  <xdr:twoCellAnchor editAs="oneCell">
    <xdr:from>
      <xdr:col>1</xdr:col>
      <xdr:colOff>200027</xdr:colOff>
      <xdr:row>2</xdr:row>
      <xdr:rowOff>323850</xdr:rowOff>
    </xdr:from>
    <xdr:to>
      <xdr:col>4</xdr:col>
      <xdr:colOff>95250</xdr:colOff>
      <xdr:row>4</xdr:row>
      <xdr:rowOff>95250</xdr:rowOff>
    </xdr:to>
    <xdr:pic>
      <xdr:nvPicPr>
        <xdr:cNvPr id="3" name="Grafik 4"/>
        <xdr:cNvPicPr>
          <a:picLocks noChangeAspect="1"/>
        </xdr:cNvPicPr>
      </xdr:nvPicPr>
      <xdr:blipFill>
        <a:blip xmlns:r="http://schemas.openxmlformats.org/officeDocument/2006/relationships" r:embed="rId2"/>
        <a:stretch>
          <a:fillRect/>
        </a:stretch>
      </xdr:blipFill>
      <xdr:spPr>
        <a:xfrm>
          <a:off x="1076327" y="781050"/>
          <a:ext cx="2133598" cy="10668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111125</xdr:colOff>
      <xdr:row>22</xdr:row>
      <xdr:rowOff>14286</xdr:rowOff>
    </xdr:from>
    <xdr:to>
      <xdr:col>3</xdr:col>
      <xdr:colOff>555626</xdr:colOff>
      <xdr:row>45</xdr:row>
      <xdr:rowOff>79375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1506073</xdr:colOff>
      <xdr:row>12</xdr:row>
      <xdr:rowOff>48491</xdr:rowOff>
    </xdr:from>
    <xdr:to>
      <xdr:col>4</xdr:col>
      <xdr:colOff>2343151</xdr:colOff>
      <xdr:row>15</xdr:row>
      <xdr:rowOff>114299</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478123" y="2382116"/>
          <a:ext cx="837078" cy="646833"/>
        </a:xfrm>
        <a:prstGeom prst="rect">
          <a:avLst/>
        </a:prstGeom>
      </xdr:spPr>
    </xdr:pic>
    <xdr:clientData/>
  </xdr:twoCellAnchor>
  <xdr:twoCellAnchor editAs="oneCell">
    <xdr:from>
      <xdr:col>3</xdr:col>
      <xdr:colOff>476250</xdr:colOff>
      <xdr:row>3</xdr:row>
      <xdr:rowOff>30955</xdr:rowOff>
    </xdr:from>
    <xdr:to>
      <xdr:col>3</xdr:col>
      <xdr:colOff>1323975</xdr:colOff>
      <xdr:row>6</xdr:row>
      <xdr:rowOff>95249</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400550" y="812005"/>
          <a:ext cx="847725" cy="635794"/>
        </a:xfrm>
        <a:prstGeom prst="rect">
          <a:avLst/>
        </a:prstGeom>
      </xdr:spPr>
    </xdr:pic>
    <xdr:clientData/>
  </xdr:twoCellAnchor>
  <xdr:twoCellAnchor editAs="oneCell">
    <xdr:from>
      <xdr:col>4</xdr:col>
      <xdr:colOff>1524001</xdr:colOff>
      <xdr:row>19</xdr:row>
      <xdr:rowOff>38100</xdr:rowOff>
    </xdr:from>
    <xdr:to>
      <xdr:col>4</xdr:col>
      <xdr:colOff>2362201</xdr:colOff>
      <xdr:row>22</xdr:row>
      <xdr:rowOff>85725</xdr:rowOff>
    </xdr:to>
    <xdr:pic>
      <xdr:nvPicPr>
        <xdr:cNvPr id="5" name="Picture 4"/>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496051" y="3609975"/>
          <a:ext cx="838200" cy="628650"/>
        </a:xfrm>
        <a:prstGeom prst="rect">
          <a:avLst/>
        </a:prstGeom>
      </xdr:spPr>
    </xdr:pic>
    <xdr:clientData/>
  </xdr:twoCellAnchor>
  <xdr:twoCellAnchor editAs="oneCell">
    <xdr:from>
      <xdr:col>4</xdr:col>
      <xdr:colOff>1559130</xdr:colOff>
      <xdr:row>48</xdr:row>
      <xdr:rowOff>19051</xdr:rowOff>
    </xdr:from>
    <xdr:to>
      <xdr:col>4</xdr:col>
      <xdr:colOff>2400300</xdr:colOff>
      <xdr:row>51</xdr:row>
      <xdr:rowOff>76200</xdr:rowOff>
    </xdr:to>
    <xdr:pic>
      <xdr:nvPicPr>
        <xdr:cNvPr id="7" name="Picture 6"/>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flipH="1">
          <a:off x="6531180" y="8448676"/>
          <a:ext cx="841170" cy="628649"/>
        </a:xfrm>
        <a:prstGeom prst="rect">
          <a:avLst/>
        </a:prstGeom>
      </xdr:spPr>
    </xdr:pic>
    <xdr:clientData/>
  </xdr:twoCellAnchor>
  <xdr:twoCellAnchor editAs="oneCell">
    <xdr:from>
      <xdr:col>4</xdr:col>
      <xdr:colOff>1657350</xdr:colOff>
      <xdr:row>81</xdr:row>
      <xdr:rowOff>28575</xdr:rowOff>
    </xdr:from>
    <xdr:to>
      <xdr:col>4</xdr:col>
      <xdr:colOff>2466975</xdr:colOff>
      <xdr:row>84</xdr:row>
      <xdr:rowOff>115406</xdr:rowOff>
    </xdr:to>
    <xdr:pic>
      <xdr:nvPicPr>
        <xdr:cNvPr id="8" name="Picture 7"/>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6629400" y="13954125"/>
          <a:ext cx="809625" cy="648806"/>
        </a:xfrm>
        <a:prstGeom prst="rect">
          <a:avLst/>
        </a:prstGeom>
      </xdr:spPr>
    </xdr:pic>
    <xdr:clientData/>
  </xdr:twoCellAnchor>
  <xdr:twoCellAnchor editAs="oneCell">
    <xdr:from>
      <xdr:col>4</xdr:col>
      <xdr:colOff>1647826</xdr:colOff>
      <xdr:row>97</xdr:row>
      <xdr:rowOff>38101</xdr:rowOff>
    </xdr:from>
    <xdr:to>
      <xdr:col>4</xdr:col>
      <xdr:colOff>2495550</xdr:colOff>
      <xdr:row>98</xdr:row>
      <xdr:rowOff>190501</xdr:rowOff>
    </xdr:to>
    <xdr:pic>
      <xdr:nvPicPr>
        <xdr:cNvPr id="11" name="Picture 10"/>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6619876" y="16868776"/>
          <a:ext cx="847724" cy="6477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723900</xdr:colOff>
      <xdr:row>1</xdr:row>
      <xdr:rowOff>419096</xdr:rowOff>
    </xdr:from>
    <xdr:to>
      <xdr:col>2</xdr:col>
      <xdr:colOff>1571625</xdr:colOff>
      <xdr:row>4</xdr:row>
      <xdr:rowOff>193558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152900" y="716752"/>
          <a:ext cx="847725" cy="655525"/>
        </a:xfrm>
        <a:prstGeom prst="rect">
          <a:avLst/>
        </a:prstGeom>
      </xdr:spPr>
    </xdr:pic>
    <xdr:clientData/>
  </xdr:twoCellAnchor>
  <xdr:twoCellAnchor editAs="oneCell">
    <xdr:from>
      <xdr:col>2</xdr:col>
      <xdr:colOff>733425</xdr:colOff>
      <xdr:row>6</xdr:row>
      <xdr:rowOff>28575</xdr:rowOff>
    </xdr:from>
    <xdr:to>
      <xdr:col>2</xdr:col>
      <xdr:colOff>1570503</xdr:colOff>
      <xdr:row>9</xdr:row>
      <xdr:rowOff>46759</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162425" y="1400175"/>
          <a:ext cx="837078" cy="646833"/>
        </a:xfrm>
        <a:prstGeom prst="rect">
          <a:avLst/>
        </a:prstGeom>
      </xdr:spPr>
    </xdr:pic>
    <xdr:clientData/>
  </xdr:twoCellAnchor>
  <xdr:twoCellAnchor editAs="oneCell">
    <xdr:from>
      <xdr:col>2</xdr:col>
      <xdr:colOff>742950</xdr:colOff>
      <xdr:row>11</xdr:row>
      <xdr:rowOff>47625</xdr:rowOff>
    </xdr:from>
    <xdr:to>
      <xdr:col>2</xdr:col>
      <xdr:colOff>1581150</xdr:colOff>
      <xdr:row>14</xdr:row>
      <xdr:rowOff>47624</xdr:rowOff>
    </xdr:to>
    <xdr:pic>
      <xdr:nvPicPr>
        <xdr:cNvPr id="4" name="Picture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171950" y="2466975"/>
          <a:ext cx="838200" cy="628650"/>
        </a:xfrm>
        <a:prstGeom prst="rect">
          <a:avLst/>
        </a:prstGeom>
      </xdr:spPr>
    </xdr:pic>
    <xdr:clientData/>
  </xdr:twoCellAnchor>
  <xdr:twoCellAnchor editAs="oneCell">
    <xdr:from>
      <xdr:col>2</xdr:col>
      <xdr:colOff>762000</xdr:colOff>
      <xdr:row>17</xdr:row>
      <xdr:rowOff>57150</xdr:rowOff>
    </xdr:from>
    <xdr:to>
      <xdr:col>2</xdr:col>
      <xdr:colOff>1603170</xdr:colOff>
      <xdr:row>20</xdr:row>
      <xdr:rowOff>57148</xdr:rowOff>
    </xdr:to>
    <xdr:pic>
      <xdr:nvPicPr>
        <xdr:cNvPr id="5" name="Picture 4"/>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flipH="1">
          <a:off x="4191000" y="3733800"/>
          <a:ext cx="841170" cy="628649"/>
        </a:xfrm>
        <a:prstGeom prst="rect">
          <a:avLst/>
        </a:prstGeom>
      </xdr:spPr>
    </xdr:pic>
    <xdr:clientData/>
  </xdr:twoCellAnchor>
  <xdr:twoCellAnchor editAs="oneCell">
    <xdr:from>
      <xdr:col>2</xdr:col>
      <xdr:colOff>771525</xdr:colOff>
      <xdr:row>20</xdr:row>
      <xdr:rowOff>133350</xdr:rowOff>
    </xdr:from>
    <xdr:to>
      <xdr:col>2</xdr:col>
      <xdr:colOff>1600200</xdr:colOff>
      <xdr:row>23</xdr:row>
      <xdr:rowOff>153507</xdr:rowOff>
    </xdr:to>
    <xdr:pic>
      <xdr:nvPicPr>
        <xdr:cNvPr id="6" name="Picture 5"/>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4200525" y="4438650"/>
          <a:ext cx="828675" cy="648806"/>
        </a:xfrm>
        <a:prstGeom prst="rect">
          <a:avLst/>
        </a:prstGeom>
      </xdr:spPr>
    </xdr:pic>
    <xdr:clientData/>
  </xdr:twoCellAnchor>
  <xdr:twoCellAnchor editAs="oneCell">
    <xdr:from>
      <xdr:col>2</xdr:col>
      <xdr:colOff>733425</xdr:colOff>
      <xdr:row>31</xdr:row>
      <xdr:rowOff>57150</xdr:rowOff>
    </xdr:from>
    <xdr:to>
      <xdr:col>2</xdr:col>
      <xdr:colOff>1581149</xdr:colOff>
      <xdr:row>34</xdr:row>
      <xdr:rowOff>76199</xdr:rowOff>
    </xdr:to>
    <xdr:pic>
      <xdr:nvPicPr>
        <xdr:cNvPr id="7" name="Picture 6"/>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4162425" y="6667500"/>
          <a:ext cx="847724" cy="6477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204107</xdr:colOff>
      <xdr:row>30</xdr:row>
      <xdr:rowOff>108858</xdr:rowOff>
    </xdr:from>
    <xdr:to>
      <xdr:col>8</xdr:col>
      <xdr:colOff>1738992</xdr:colOff>
      <xdr:row>52</xdr:row>
      <xdr:rowOff>149678</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190501</xdr:colOff>
      <xdr:row>53</xdr:row>
      <xdr:rowOff>92228</xdr:rowOff>
    </xdr:from>
    <xdr:to>
      <xdr:col>9</xdr:col>
      <xdr:colOff>2721</xdr:colOff>
      <xdr:row>78</xdr:row>
      <xdr:rowOff>108857</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217713</xdr:colOff>
      <xdr:row>81</xdr:row>
      <xdr:rowOff>13608</xdr:rowOff>
    </xdr:from>
    <xdr:to>
      <xdr:col>9</xdr:col>
      <xdr:colOff>30993</xdr:colOff>
      <xdr:row>104</xdr:row>
      <xdr:rowOff>81644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17</xdr:col>
      <xdr:colOff>74292</xdr:colOff>
      <xdr:row>0</xdr:row>
      <xdr:rowOff>28840</xdr:rowOff>
    </xdr:from>
    <xdr:to>
      <xdr:col>34</xdr:col>
      <xdr:colOff>453571</xdr:colOff>
      <xdr:row>38</xdr:row>
      <xdr:rowOff>27214</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71396</xdr:colOff>
      <xdr:row>0</xdr:row>
      <xdr:rowOff>31594</xdr:rowOff>
    </xdr:from>
    <xdr:to>
      <xdr:col>30</xdr:col>
      <xdr:colOff>319767</xdr:colOff>
      <xdr:row>37</xdr:row>
      <xdr:rowOff>147411</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6</xdr:col>
      <xdr:colOff>104775</xdr:colOff>
      <xdr:row>1</xdr:row>
      <xdr:rowOff>65086</xdr:rowOff>
    </xdr:from>
    <xdr:to>
      <xdr:col>18</xdr:col>
      <xdr:colOff>419099</xdr:colOff>
      <xdr:row>18</xdr:row>
      <xdr:rowOff>88900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energypedia.info/wiki/File:PUE_Mini_Business_Plan_Calculator.xlsx"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tabSelected="1" view="pageBreakPreview" zoomScaleNormal="100" zoomScaleSheetLayoutView="100" workbookViewId="0">
      <selection activeCell="B28" sqref="B28:I28"/>
    </sheetView>
  </sheetViews>
  <sheetFormatPr defaultColWidth="9.140625" defaultRowHeight="12.75" x14ac:dyDescent="0.2"/>
  <cols>
    <col min="1" max="1" width="13.140625" customWidth="1"/>
    <col min="2" max="2" width="15.28515625" customWidth="1"/>
    <col min="9" max="9" width="9.28515625" customWidth="1"/>
  </cols>
  <sheetData>
    <row r="1" spans="1:10" ht="23.25" x14ac:dyDescent="0.35">
      <c r="A1" s="338" t="s">
        <v>422</v>
      </c>
      <c r="B1" s="338"/>
      <c r="C1" s="338"/>
      <c r="D1" s="338"/>
      <c r="E1" s="338"/>
      <c r="F1" s="338"/>
      <c r="G1" s="338"/>
      <c r="H1" s="338"/>
      <c r="I1" s="338"/>
    </row>
    <row r="2" spans="1:10" x14ac:dyDescent="0.2">
      <c r="A2" s="69"/>
      <c r="B2" s="69"/>
      <c r="C2" s="69"/>
      <c r="D2" s="69"/>
      <c r="E2" s="69"/>
      <c r="F2" s="69"/>
      <c r="G2" s="69"/>
      <c r="H2" s="69"/>
      <c r="I2" s="69"/>
    </row>
    <row r="3" spans="1:10" ht="35.25" customHeight="1" x14ac:dyDescent="0.2">
      <c r="A3" s="339" t="s">
        <v>458</v>
      </c>
      <c r="B3" s="339"/>
      <c r="C3" s="339"/>
      <c r="D3" s="339"/>
      <c r="E3" s="339"/>
      <c r="F3" s="339"/>
      <c r="G3" s="339"/>
      <c r="H3" s="339"/>
      <c r="I3" s="339"/>
    </row>
    <row r="4" spans="1:10" ht="66.75" customHeight="1" x14ac:dyDescent="0.2">
      <c r="A4" s="268"/>
      <c r="B4" s="268"/>
      <c r="C4" s="268"/>
      <c r="D4" s="268"/>
      <c r="E4" s="268"/>
      <c r="F4" s="268"/>
      <c r="G4" s="268"/>
      <c r="H4" s="268"/>
      <c r="I4" s="268"/>
    </row>
    <row r="5" spans="1:10" ht="53.25" customHeight="1" x14ac:dyDescent="0.2">
      <c r="A5" s="340" t="s">
        <v>459</v>
      </c>
      <c r="B5" s="340"/>
      <c r="C5" s="340"/>
      <c r="D5" s="340"/>
      <c r="E5" s="340"/>
      <c r="F5" s="340"/>
      <c r="G5" s="340"/>
      <c r="H5" s="340"/>
      <c r="I5" s="340"/>
    </row>
    <row r="6" spans="1:10" x14ac:dyDescent="0.2">
      <c r="A6" s="69"/>
      <c r="B6" s="69"/>
      <c r="C6" s="69"/>
      <c r="D6" s="69"/>
      <c r="E6" s="69"/>
      <c r="F6" s="69"/>
      <c r="G6" s="69"/>
      <c r="H6" s="69"/>
      <c r="I6" s="69"/>
    </row>
    <row r="7" spans="1:10" ht="27.75" customHeight="1" x14ac:dyDescent="0.2">
      <c r="A7" s="211" t="s">
        <v>423</v>
      </c>
      <c r="B7" s="333" t="s">
        <v>451</v>
      </c>
      <c r="C7" s="333"/>
      <c r="D7" s="333"/>
      <c r="E7" s="333"/>
      <c r="F7" s="333"/>
      <c r="G7" s="333"/>
      <c r="H7" s="333"/>
      <c r="I7" s="333"/>
    </row>
    <row r="8" spans="1:10" x14ac:dyDescent="0.2">
      <c r="A8" s="211" t="s">
        <v>424</v>
      </c>
      <c r="B8" s="341" t="s">
        <v>460</v>
      </c>
      <c r="C8" s="341"/>
      <c r="D8" s="341"/>
      <c r="E8" s="341"/>
      <c r="F8" s="341"/>
      <c r="G8" s="341"/>
      <c r="H8" s="341"/>
      <c r="I8" s="341"/>
    </row>
    <row r="9" spans="1:10" x14ac:dyDescent="0.2">
      <c r="A9" s="211" t="s">
        <v>425</v>
      </c>
      <c r="B9" s="333" t="s">
        <v>427</v>
      </c>
      <c r="C9" s="333"/>
      <c r="D9" s="333"/>
      <c r="E9" s="333"/>
      <c r="F9" s="333"/>
      <c r="G9" s="333"/>
      <c r="H9" s="333"/>
      <c r="I9" s="333"/>
    </row>
    <row r="10" spans="1:10" x14ac:dyDescent="0.2">
      <c r="A10" s="212"/>
      <c r="B10" s="333" t="s">
        <v>426</v>
      </c>
      <c r="C10" s="333"/>
      <c r="D10" s="333"/>
      <c r="E10" s="333"/>
      <c r="F10" s="333"/>
      <c r="G10" s="333"/>
      <c r="H10" s="333"/>
      <c r="I10" s="333"/>
    </row>
    <row r="11" spans="1:10" ht="15.75" customHeight="1" x14ac:dyDescent="0.2">
      <c r="A11" s="217" t="s">
        <v>448</v>
      </c>
      <c r="B11" s="334" t="s">
        <v>461</v>
      </c>
      <c r="C11" s="335"/>
      <c r="D11" s="335"/>
      <c r="E11" s="335"/>
      <c r="F11" s="335"/>
      <c r="G11" s="335"/>
      <c r="H11" s="335"/>
      <c r="I11" s="335"/>
    </row>
    <row r="12" spans="1:10" x14ac:dyDescent="0.2">
      <c r="A12" s="212"/>
      <c r="B12" s="212"/>
      <c r="C12" s="212"/>
      <c r="D12" s="212"/>
      <c r="E12" s="212"/>
      <c r="F12" s="212"/>
      <c r="G12" s="212"/>
      <c r="H12" s="212"/>
      <c r="I12" s="212"/>
    </row>
    <row r="13" spans="1:10" ht="15" customHeight="1" x14ac:dyDescent="0.2">
      <c r="A13" s="211" t="s">
        <v>428</v>
      </c>
      <c r="B13" s="333" t="s">
        <v>429</v>
      </c>
      <c r="C13" s="333"/>
      <c r="D13" s="333"/>
      <c r="E13" s="333"/>
      <c r="F13" s="333"/>
      <c r="G13" s="333"/>
      <c r="H13" s="333"/>
      <c r="I13" s="333"/>
    </row>
    <row r="14" spans="1:10" ht="33" customHeight="1" x14ac:dyDescent="0.2">
      <c r="A14" s="69"/>
      <c r="B14" s="213" t="s">
        <v>430</v>
      </c>
      <c r="C14" s="330" t="s">
        <v>432</v>
      </c>
      <c r="D14" s="330"/>
      <c r="E14" s="330"/>
      <c r="F14" s="330"/>
      <c r="G14" s="330"/>
      <c r="H14" s="330"/>
      <c r="I14" s="330"/>
    </row>
    <row r="15" spans="1:10" ht="33" customHeight="1" x14ac:dyDescent="0.2">
      <c r="A15" s="69"/>
      <c r="B15" s="214" t="s">
        <v>431</v>
      </c>
      <c r="C15" s="336" t="s">
        <v>444</v>
      </c>
      <c r="D15" s="330"/>
      <c r="E15" s="330"/>
      <c r="F15" s="330"/>
      <c r="G15" s="330"/>
      <c r="H15" s="330"/>
      <c r="I15" s="330"/>
      <c r="J15" s="208"/>
    </row>
    <row r="16" spans="1:10" ht="33" customHeight="1" x14ac:dyDescent="0.2">
      <c r="A16" s="69"/>
      <c r="B16" s="215" t="s">
        <v>433</v>
      </c>
      <c r="C16" s="336" t="s">
        <v>445</v>
      </c>
      <c r="D16" s="330"/>
      <c r="E16" s="330"/>
      <c r="F16" s="330"/>
      <c r="G16" s="330"/>
      <c r="H16" s="330"/>
      <c r="I16" s="330"/>
      <c r="J16" s="208"/>
    </row>
    <row r="17" spans="1:9" ht="33" customHeight="1" x14ac:dyDescent="0.2">
      <c r="A17" s="69"/>
      <c r="B17" s="215" t="s">
        <v>434</v>
      </c>
      <c r="C17" s="330" t="s">
        <v>436</v>
      </c>
      <c r="D17" s="337"/>
      <c r="E17" s="337"/>
      <c r="F17" s="337"/>
      <c r="G17" s="337"/>
      <c r="H17" s="337"/>
      <c r="I17" s="337"/>
    </row>
    <row r="18" spans="1:9" ht="33" customHeight="1" x14ac:dyDescent="0.2">
      <c r="A18" s="69"/>
      <c r="B18" s="215" t="s">
        <v>435</v>
      </c>
      <c r="C18" s="336" t="s">
        <v>437</v>
      </c>
      <c r="D18" s="330"/>
      <c r="E18" s="330"/>
      <c r="F18" s="330"/>
      <c r="G18" s="330"/>
      <c r="H18" s="330"/>
      <c r="I18" s="330"/>
    </row>
    <row r="19" spans="1:9" ht="33" customHeight="1" x14ac:dyDescent="0.2">
      <c r="A19" s="69"/>
      <c r="B19" s="216" t="s">
        <v>196</v>
      </c>
      <c r="C19" s="328" t="s">
        <v>439</v>
      </c>
      <c r="D19" s="329"/>
      <c r="E19" s="329"/>
      <c r="F19" s="329"/>
      <c r="G19" s="329"/>
      <c r="H19" s="329"/>
      <c r="I19" s="329"/>
    </row>
    <row r="20" spans="1:9" ht="33" customHeight="1" x14ac:dyDescent="0.2">
      <c r="A20" s="69"/>
      <c r="B20" s="216" t="s">
        <v>195</v>
      </c>
      <c r="C20" s="328" t="s">
        <v>440</v>
      </c>
      <c r="D20" s="329"/>
      <c r="E20" s="329"/>
      <c r="F20" s="329"/>
      <c r="G20" s="329"/>
      <c r="H20" s="329"/>
      <c r="I20" s="329"/>
    </row>
    <row r="21" spans="1:9" ht="33" customHeight="1" x14ac:dyDescent="0.2">
      <c r="A21" s="69"/>
      <c r="B21" s="216" t="s">
        <v>438</v>
      </c>
      <c r="C21" s="328" t="s">
        <v>441</v>
      </c>
      <c r="D21" s="329"/>
      <c r="E21" s="329"/>
      <c r="F21" s="329"/>
      <c r="G21" s="329"/>
      <c r="H21" s="329"/>
      <c r="I21" s="329"/>
    </row>
    <row r="22" spans="1:9" ht="33" customHeight="1" x14ac:dyDescent="0.2">
      <c r="A22" s="69"/>
      <c r="B22" s="216" t="s">
        <v>85</v>
      </c>
      <c r="C22" s="328" t="s">
        <v>442</v>
      </c>
      <c r="D22" s="329"/>
      <c r="E22" s="329"/>
      <c r="F22" s="329"/>
      <c r="G22" s="329"/>
      <c r="H22" s="329"/>
      <c r="I22" s="329"/>
    </row>
    <row r="23" spans="1:9" ht="33" customHeight="1" x14ac:dyDescent="0.2">
      <c r="A23" s="69"/>
      <c r="B23" s="216" t="s">
        <v>87</v>
      </c>
      <c r="C23" s="328" t="s">
        <v>443</v>
      </c>
      <c r="D23" s="329"/>
      <c r="E23" s="329"/>
      <c r="F23" s="329"/>
      <c r="G23" s="329"/>
      <c r="H23" s="329"/>
      <c r="I23" s="329"/>
    </row>
    <row r="24" spans="1:9" x14ac:dyDescent="0.2">
      <c r="A24" s="69"/>
      <c r="B24" s="69"/>
      <c r="C24" s="69"/>
      <c r="D24" s="69"/>
      <c r="E24" s="69"/>
      <c r="F24" s="69"/>
      <c r="G24" s="69"/>
      <c r="H24" s="69"/>
      <c r="I24" s="69"/>
    </row>
    <row r="25" spans="1:9" ht="22.5" customHeight="1" x14ac:dyDescent="0.2">
      <c r="A25" s="210" t="s">
        <v>446</v>
      </c>
      <c r="B25" s="330" t="s">
        <v>449</v>
      </c>
      <c r="C25" s="330"/>
      <c r="D25" s="330"/>
      <c r="E25" s="330"/>
      <c r="F25" s="330"/>
      <c r="G25" s="330"/>
      <c r="H25" s="330"/>
      <c r="I25" s="330"/>
    </row>
    <row r="26" spans="1:9" ht="18" customHeight="1" x14ac:dyDescent="0.2">
      <c r="A26" s="69"/>
      <c r="B26" s="331" t="s">
        <v>447</v>
      </c>
      <c r="C26" s="331"/>
      <c r="D26" s="331"/>
      <c r="E26" s="331"/>
      <c r="F26" s="331"/>
      <c r="G26" s="331"/>
      <c r="H26" s="331"/>
      <c r="I26" s="331"/>
    </row>
    <row r="27" spans="1:9" ht="35.25" customHeight="1" x14ac:dyDescent="0.2">
      <c r="A27" s="69"/>
      <c r="B27" s="331" t="s">
        <v>450</v>
      </c>
      <c r="C27" s="331"/>
      <c r="D27" s="331"/>
      <c r="E27" s="331"/>
      <c r="F27" s="331"/>
      <c r="G27" s="331"/>
      <c r="H27" s="331"/>
      <c r="I27" s="331"/>
    </row>
    <row r="28" spans="1:9" ht="32.25" customHeight="1" x14ac:dyDescent="0.2">
      <c r="A28" s="69"/>
      <c r="B28" s="332" t="s">
        <v>456</v>
      </c>
      <c r="C28" s="332"/>
      <c r="D28" s="332"/>
      <c r="E28" s="332"/>
      <c r="F28" s="332"/>
      <c r="G28" s="332"/>
      <c r="H28" s="332"/>
      <c r="I28" s="332"/>
    </row>
    <row r="29" spans="1:9" ht="30" customHeight="1" x14ac:dyDescent="0.2">
      <c r="A29" s="69"/>
      <c r="B29" s="332" t="s">
        <v>475</v>
      </c>
      <c r="C29" s="332"/>
      <c r="D29" s="332"/>
      <c r="E29" s="332"/>
      <c r="F29" s="332"/>
      <c r="G29" s="332"/>
      <c r="H29" s="332"/>
      <c r="I29" s="332"/>
    </row>
    <row r="30" spans="1:9" x14ac:dyDescent="0.2">
      <c r="A30" s="69"/>
      <c r="B30" s="69"/>
      <c r="C30" s="69"/>
      <c r="D30" s="69"/>
      <c r="E30" s="69"/>
      <c r="F30" s="69"/>
      <c r="G30" s="69"/>
      <c r="H30" s="69"/>
      <c r="I30" s="69"/>
    </row>
    <row r="31" spans="1:9" x14ac:dyDescent="0.2">
      <c r="A31" s="69"/>
      <c r="B31" s="69"/>
      <c r="C31" s="69"/>
      <c r="D31" s="69"/>
      <c r="E31" s="69"/>
      <c r="F31" s="69"/>
      <c r="G31" s="69"/>
      <c r="H31" s="69"/>
      <c r="I31" s="69"/>
    </row>
  </sheetData>
  <sheetProtection sheet="1" objects="1" scenarios="1" selectLockedCells="1" selectUnlockedCells="1"/>
  <mergeCells count="24">
    <mergeCell ref="B29:I29"/>
    <mergeCell ref="B9:I9"/>
    <mergeCell ref="A1:I1"/>
    <mergeCell ref="A3:I3"/>
    <mergeCell ref="A5:I5"/>
    <mergeCell ref="B7:I7"/>
    <mergeCell ref="B8:I8"/>
    <mergeCell ref="C22:I22"/>
    <mergeCell ref="B10:I10"/>
    <mergeCell ref="B11:I11"/>
    <mergeCell ref="B13:I13"/>
    <mergeCell ref="C14:I14"/>
    <mergeCell ref="C15:I15"/>
    <mergeCell ref="C16:I16"/>
    <mergeCell ref="C17:I17"/>
    <mergeCell ref="C18:I18"/>
    <mergeCell ref="C19:I19"/>
    <mergeCell ref="C20:I20"/>
    <mergeCell ref="C21:I21"/>
    <mergeCell ref="C23:I23"/>
    <mergeCell ref="B25:I25"/>
    <mergeCell ref="B26:I26"/>
    <mergeCell ref="B27:I27"/>
    <mergeCell ref="B28:I28"/>
  </mergeCells>
  <hyperlinks>
    <hyperlink ref="B11" r:id="rId1"/>
  </hyperlinks>
  <pageMargins left="0.7" right="0.7" top="0.75" bottom="0.75" header="0.3" footer="0.3"/>
  <pageSetup paperSize="9" scale="92" orientation="portrait"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L399"/>
  <sheetViews>
    <sheetView showGridLines="0" zoomScale="60" zoomScaleNormal="60" workbookViewId="0">
      <selection sqref="A1:XFD1048576"/>
    </sheetView>
  </sheetViews>
  <sheetFormatPr defaultRowHeight="12.75" x14ac:dyDescent="0.2"/>
  <cols>
    <col min="1" max="1" width="6.42578125" style="321" customWidth="1"/>
    <col min="2" max="2" width="13.28515625" style="291" customWidth="1"/>
    <col min="3" max="3" width="15.42578125" style="291" customWidth="1"/>
    <col min="4" max="4" width="14" style="291" customWidth="1"/>
    <col min="5" max="5" width="14.140625" style="291" customWidth="1"/>
    <col min="6" max="6" width="14.42578125" style="291" customWidth="1"/>
    <col min="7" max="7" width="14.140625" style="291" customWidth="1"/>
    <col min="8" max="9" width="13.5703125" style="291" customWidth="1"/>
    <col min="10" max="10" width="13" style="291" customWidth="1"/>
    <col min="11" max="11" width="6.140625" style="291" customWidth="1"/>
    <col min="12" max="12" width="9.140625" style="292"/>
    <col min="13" max="13" width="15.28515625" style="292" customWidth="1"/>
    <col min="14" max="16384" width="9.140625" style="292"/>
  </cols>
  <sheetData>
    <row r="1" spans="1:11" ht="24" customHeight="1" x14ac:dyDescent="0.35">
      <c r="A1" s="421" t="s">
        <v>87</v>
      </c>
      <c r="B1" s="421"/>
      <c r="C1" s="421"/>
      <c r="D1" s="421"/>
      <c r="E1" s="421"/>
      <c r="F1" s="421"/>
      <c r="G1" s="421"/>
      <c r="H1" s="421"/>
      <c r="I1" s="421"/>
      <c r="J1" s="421"/>
    </row>
    <row r="2" spans="1:11" ht="12.75" customHeight="1" x14ac:dyDescent="0.2">
      <c r="A2" s="293" t="s">
        <v>86</v>
      </c>
      <c r="B2" s="294">
        <f>Questionaire!F110</f>
        <v>0</v>
      </c>
      <c r="C2" s="295"/>
      <c r="D2" s="295"/>
      <c r="E2" s="295"/>
      <c r="F2" s="295"/>
      <c r="G2" s="295"/>
      <c r="H2" s="295"/>
      <c r="I2" s="295"/>
      <c r="J2" s="295"/>
    </row>
    <row r="3" spans="1:11" ht="12.75" customHeight="1" x14ac:dyDescent="0.2">
      <c r="A3" s="296"/>
      <c r="B3" s="297"/>
      <c r="C3" s="297"/>
      <c r="D3" s="297"/>
      <c r="E3" s="297"/>
      <c r="F3" s="297"/>
      <c r="G3" s="297"/>
      <c r="H3" s="297"/>
      <c r="I3" s="297"/>
      <c r="J3" s="297"/>
    </row>
    <row r="4" spans="1:11" ht="14.25" customHeight="1" x14ac:dyDescent="0.2">
      <c r="A4" s="298"/>
      <c r="B4" s="420" t="s">
        <v>54</v>
      </c>
      <c r="C4" s="420"/>
      <c r="D4" s="420"/>
      <c r="E4" s="298"/>
      <c r="F4" s="420" t="s">
        <v>55</v>
      </c>
      <c r="G4" s="420"/>
      <c r="H4" s="420"/>
      <c r="I4" s="299"/>
      <c r="J4" s="298"/>
      <c r="K4" s="300"/>
    </row>
    <row r="5" spans="1:11" x14ac:dyDescent="0.2">
      <c r="A5" s="298"/>
      <c r="B5" s="298"/>
      <c r="C5" s="301" t="s">
        <v>56</v>
      </c>
      <c r="D5" s="302">
        <f>E5</f>
        <v>0</v>
      </c>
      <c r="E5" s="322">
        <f>Questionaire!$F$111</f>
        <v>0</v>
      </c>
      <c r="F5" s="298"/>
      <c r="G5" s="301" t="s">
        <v>57</v>
      </c>
      <c r="H5" s="323" t="str">
        <f>IF(Values_Entered,-PMT(Interest_Rate/Num_Pmt_Per_Year,Loan_Years*Num_Pmt_Per_Year,Loan_Amount),"0")</f>
        <v>0</v>
      </c>
      <c r="I5" s="304"/>
      <c r="J5" s="298"/>
      <c r="K5" s="300"/>
    </row>
    <row r="6" spans="1:11" x14ac:dyDescent="0.2">
      <c r="A6" s="298"/>
      <c r="B6" s="298"/>
      <c r="C6" s="301" t="s">
        <v>58</v>
      </c>
      <c r="D6" s="305">
        <f>E6</f>
        <v>0</v>
      </c>
      <c r="E6" s="303">
        <f>Questionaire!$F$112</f>
        <v>0</v>
      </c>
      <c r="F6" s="298"/>
      <c r="G6" s="301" t="s">
        <v>59</v>
      </c>
      <c r="H6" s="324" t="str">
        <f>IF(Values_Entered,Loan_Years*Num_Pmt_Per_Year,"")</f>
        <v/>
      </c>
      <c r="I6" s="306"/>
      <c r="J6" s="307"/>
      <c r="K6" s="300"/>
    </row>
    <row r="7" spans="1:11" x14ac:dyDescent="0.2">
      <c r="A7" s="298"/>
      <c r="B7" s="298"/>
      <c r="C7" s="301" t="s">
        <v>60</v>
      </c>
      <c r="D7" s="306">
        <f>E7</f>
        <v>0</v>
      </c>
      <c r="E7" s="303">
        <f>Questionaire!$F$113</f>
        <v>0</v>
      </c>
      <c r="F7" s="298"/>
      <c r="G7" s="301" t="s">
        <v>61</v>
      </c>
      <c r="H7" s="324" t="str">
        <f>IF(Values_Entered,Number_of_Payments,"")</f>
        <v/>
      </c>
      <c r="I7" s="306"/>
      <c r="J7" s="307"/>
      <c r="K7" s="300"/>
    </row>
    <row r="8" spans="1:11" x14ac:dyDescent="0.2">
      <c r="A8" s="298"/>
      <c r="B8" s="298"/>
      <c r="C8" s="301" t="s">
        <v>62</v>
      </c>
      <c r="D8" s="306">
        <v>12</v>
      </c>
      <c r="E8" s="303"/>
      <c r="F8" s="298"/>
      <c r="G8" s="301" t="s">
        <v>63</v>
      </c>
      <c r="H8" s="304" t="str">
        <f>IF(Values_Entered,SUMIF(Beg_Bal,"&gt;0",Extra_Pay),"")</f>
        <v/>
      </c>
      <c r="I8" s="304"/>
      <c r="J8" s="307"/>
      <c r="K8" s="300"/>
    </row>
    <row r="9" spans="1:11" x14ac:dyDescent="0.2">
      <c r="A9" s="298"/>
      <c r="B9" s="298"/>
      <c r="C9" s="301" t="s">
        <v>64</v>
      </c>
      <c r="D9" s="308">
        <f>E9</f>
        <v>0</v>
      </c>
      <c r="E9" s="309">
        <f>Questionaire!$F$115</f>
        <v>0</v>
      </c>
      <c r="F9" s="298"/>
      <c r="G9" s="301" t="s">
        <v>65</v>
      </c>
      <c r="H9" s="304" t="str">
        <f>IF(Values_Entered,SUMIF(Beg_Bal,"&gt;0",Int),"")</f>
        <v/>
      </c>
      <c r="I9" s="304"/>
      <c r="J9" s="307"/>
      <c r="K9" s="300"/>
    </row>
    <row r="10" spans="1:11" x14ac:dyDescent="0.2">
      <c r="A10" s="298"/>
      <c r="B10" s="298"/>
      <c r="C10" s="301" t="s">
        <v>66</v>
      </c>
      <c r="D10" s="304">
        <v>0</v>
      </c>
      <c r="E10" s="298"/>
      <c r="F10" s="295"/>
      <c r="G10" s="295"/>
      <c r="H10" s="295"/>
      <c r="I10" s="295"/>
      <c r="J10" s="307"/>
      <c r="K10" s="300"/>
    </row>
    <row r="11" spans="1:11" x14ac:dyDescent="0.2">
      <c r="A11" s="298"/>
      <c r="B11" s="295"/>
      <c r="C11" s="295"/>
      <c r="D11" s="295"/>
      <c r="E11" s="295"/>
      <c r="F11" s="295"/>
      <c r="G11" s="295"/>
      <c r="H11" s="295"/>
      <c r="I11" s="295"/>
      <c r="J11" s="295"/>
      <c r="K11" s="300"/>
    </row>
    <row r="12" spans="1:11" ht="3" customHeight="1" x14ac:dyDescent="0.2">
      <c r="A12" s="296"/>
      <c r="B12" s="297"/>
      <c r="C12" s="297"/>
      <c r="D12" s="297"/>
      <c r="E12" s="297"/>
      <c r="F12" s="297"/>
      <c r="G12" s="297"/>
      <c r="H12" s="297"/>
      <c r="I12" s="297"/>
      <c r="J12" s="297"/>
      <c r="K12" s="300"/>
    </row>
    <row r="13" spans="1:11" s="311" customFormat="1" ht="31.5" customHeight="1" x14ac:dyDescent="0.2">
      <c r="A13" s="3" t="s">
        <v>67</v>
      </c>
      <c r="B13" s="4" t="s">
        <v>68</v>
      </c>
      <c r="C13" s="4" t="s">
        <v>69</v>
      </c>
      <c r="D13" s="4" t="s">
        <v>57</v>
      </c>
      <c r="E13" s="4" t="s">
        <v>70</v>
      </c>
      <c r="F13" s="4" t="s">
        <v>71</v>
      </c>
      <c r="G13" s="4" t="s">
        <v>72</v>
      </c>
      <c r="H13" s="4" t="s">
        <v>73</v>
      </c>
      <c r="I13" s="4" t="s">
        <v>74</v>
      </c>
      <c r="J13" s="4" t="s">
        <v>75</v>
      </c>
      <c r="K13" s="310"/>
    </row>
    <row r="14" spans="1:11" s="311" customFormat="1" ht="3" customHeight="1" x14ac:dyDescent="0.2">
      <c r="A14" s="296"/>
      <c r="B14" s="7"/>
      <c r="C14" s="7"/>
      <c r="D14" s="7"/>
      <c r="E14" s="7"/>
      <c r="F14" s="7"/>
      <c r="G14" s="7"/>
      <c r="H14" s="7"/>
      <c r="I14" s="7"/>
      <c r="J14" s="8"/>
      <c r="K14" s="310"/>
    </row>
    <row r="15" spans="1:11" s="311" customFormat="1" x14ac:dyDescent="0.2">
      <c r="A15" s="325" t="str">
        <f>IF(Values_Entered,1,"")</f>
        <v/>
      </c>
      <c r="B15" s="326" t="str">
        <f t="shared" ref="B15:B78" si="0">IF(Pay_Num&lt;&gt;"",DATE(YEAR(Loan_Start),MONTH(Loan_Start)+(Pay_Num)*12/Num_Pmt_Per_Year,DAY(Loan_Start)),"")</f>
        <v/>
      </c>
      <c r="C15" s="327" t="str">
        <f>IF(Values_Entered,Loan_Amount,"")</f>
        <v/>
      </c>
      <c r="D15" s="327" t="str">
        <f>IF(Pay_Num&lt;&gt;"",Scheduled_Monthly_Payment,"")</f>
        <v/>
      </c>
      <c r="E15" s="327" t="e">
        <f t="shared" ref="E15:E78" si="1">IF(AND(Pay_Num&lt;&gt;"",Sched_Pay+Scheduled_Extra_Payments&lt;Beg_Bal),Scheduled_Extra_Payments,IF(AND(Pay_Num&lt;&gt;"",Beg_Bal-Sched_Pay&gt;0),Beg_Bal-Sched_Pay,IF(Pay_Num&lt;&gt;"",0,"")))</f>
        <v>#VALUE!</v>
      </c>
      <c r="F15" s="327" t="e">
        <f t="shared" ref="F15:F78" si="2">IF(AND(Pay_Num&lt;&gt;"",Sched_Pay+Extra_Pay&lt;Beg_Bal),Sched_Pay+Extra_Pay,IF(Pay_Num&lt;&gt;"",Beg_Bal,""))</f>
        <v>#VALUE!</v>
      </c>
      <c r="G15" s="327" t="str">
        <f>IF(Pay_Num&lt;&gt;"",Total_Pay-Int,"")</f>
        <v/>
      </c>
      <c r="H15" s="327" t="str">
        <f>IF(Pay_Num&lt;&gt;"",Beg_Bal*(Interest_Rate/Num_Pmt_Per_Year),"")</f>
        <v/>
      </c>
      <c r="I15" s="327" t="e">
        <f t="shared" ref="I15:I78" si="3">IF(AND(Pay_Num&lt;&gt;"",Sched_Pay+Extra_Pay&lt;Beg_Bal),Beg_Bal-Princ,IF(Pay_Num&lt;&gt;"",0,""))</f>
        <v>#VALUE!</v>
      </c>
      <c r="J15" s="327">
        <f>SUM($H$15:$H15)</f>
        <v>0</v>
      </c>
    </row>
    <row r="16" spans="1:11" s="311" customFormat="1" ht="12.75" customHeight="1" x14ac:dyDescent="0.2">
      <c r="A16" s="325" t="str">
        <f t="shared" ref="A16:A79" si="4">IF(Values_Entered,A15+1,"")</f>
        <v/>
      </c>
      <c r="B16" s="326" t="str">
        <f t="shared" si="0"/>
        <v/>
      </c>
      <c r="C16" s="327" t="str">
        <f t="shared" ref="C16:C79" si="5">IF(Pay_Num&lt;&gt;"",I15,"")</f>
        <v/>
      </c>
      <c r="D16" s="327" t="str">
        <f>IF(Pay_Num&lt;&gt;"",Scheduled_Monthly_Payment,"")</f>
        <v/>
      </c>
      <c r="E16" s="327" t="e">
        <f t="shared" si="1"/>
        <v>#VALUE!</v>
      </c>
      <c r="F16" s="327" t="e">
        <f t="shared" si="2"/>
        <v>#VALUE!</v>
      </c>
      <c r="G16" s="327" t="str">
        <f t="shared" ref="G16:G79" si="6">IF(Pay_Num&lt;&gt;"",Total_Pay-Int,"")</f>
        <v/>
      </c>
      <c r="H16" s="327" t="str">
        <f t="shared" ref="H16:H79" si="7">IF(Pay_Num&lt;&gt;"",Beg_Bal*Interest_Rate/Num_Pmt_Per_Year,"")</f>
        <v/>
      </c>
      <c r="I16" s="327" t="e">
        <f t="shared" si="3"/>
        <v>#VALUE!</v>
      </c>
      <c r="J16" s="327">
        <f>SUM($H$15:$H16)</f>
        <v>0</v>
      </c>
    </row>
    <row r="17" spans="1:12" s="311" customFormat="1" ht="12.75" customHeight="1" x14ac:dyDescent="0.2">
      <c r="A17" s="312" t="str">
        <f t="shared" si="4"/>
        <v/>
      </c>
      <c r="B17" s="313" t="str">
        <f t="shared" si="0"/>
        <v/>
      </c>
      <c r="C17" s="315" t="str">
        <f t="shared" si="5"/>
        <v/>
      </c>
      <c r="D17" s="315" t="str">
        <f t="shared" ref="D17:D80" si="8">IF(Pay_Num&lt;&gt;"",Scheduled_Monthly_Payment,"")</f>
        <v/>
      </c>
      <c r="E17" s="316" t="e">
        <f t="shared" si="1"/>
        <v>#VALUE!</v>
      </c>
      <c r="F17" s="315" t="e">
        <f t="shared" si="2"/>
        <v>#VALUE!</v>
      </c>
      <c r="G17" s="315" t="str">
        <f t="shared" si="6"/>
        <v/>
      </c>
      <c r="H17" s="315" t="str">
        <f t="shared" si="7"/>
        <v/>
      </c>
      <c r="I17" s="315" t="e">
        <f t="shared" si="3"/>
        <v>#VALUE!</v>
      </c>
      <c r="J17" s="315">
        <f>SUM($H$15:$H17)</f>
        <v>0</v>
      </c>
    </row>
    <row r="18" spans="1:12" s="311" customFormat="1" x14ac:dyDescent="0.2">
      <c r="A18" s="312" t="str">
        <f t="shared" si="4"/>
        <v/>
      </c>
      <c r="B18" s="313" t="str">
        <f t="shared" si="0"/>
        <v/>
      </c>
      <c r="C18" s="315" t="str">
        <f t="shared" si="5"/>
        <v/>
      </c>
      <c r="D18" s="315" t="str">
        <f>IF(Pay_Num&lt;&gt;"",Scheduled_Monthly_Payment,"")</f>
        <v/>
      </c>
      <c r="E18" s="316" t="e">
        <f t="shared" si="1"/>
        <v>#VALUE!</v>
      </c>
      <c r="F18" s="315" t="e">
        <f t="shared" si="2"/>
        <v>#VALUE!</v>
      </c>
      <c r="G18" s="315" t="str">
        <f t="shared" si="6"/>
        <v/>
      </c>
      <c r="H18" s="315" t="str">
        <f t="shared" si="7"/>
        <v/>
      </c>
      <c r="I18" s="315" t="e">
        <f t="shared" si="3"/>
        <v>#VALUE!</v>
      </c>
      <c r="J18" s="315">
        <f>SUM($H$15:$H18)</f>
        <v>0</v>
      </c>
    </row>
    <row r="19" spans="1:12" s="311" customFormat="1" x14ac:dyDescent="0.2">
      <c r="A19" s="312" t="str">
        <f t="shared" si="4"/>
        <v/>
      </c>
      <c r="B19" s="313" t="str">
        <f t="shared" si="0"/>
        <v/>
      </c>
      <c r="C19" s="315" t="str">
        <f t="shared" si="5"/>
        <v/>
      </c>
      <c r="D19" s="315" t="str">
        <f t="shared" si="8"/>
        <v/>
      </c>
      <c r="E19" s="316" t="e">
        <f t="shared" si="1"/>
        <v>#VALUE!</v>
      </c>
      <c r="F19" s="315" t="e">
        <f t="shared" si="2"/>
        <v>#VALUE!</v>
      </c>
      <c r="G19" s="315" t="str">
        <f t="shared" si="6"/>
        <v/>
      </c>
      <c r="H19" s="315" t="str">
        <f t="shared" si="7"/>
        <v/>
      </c>
      <c r="I19" s="315" t="e">
        <f t="shared" si="3"/>
        <v>#VALUE!</v>
      </c>
      <c r="J19" s="315">
        <f>SUM($H$15:$H19)</f>
        <v>0</v>
      </c>
    </row>
    <row r="20" spans="1:12" x14ac:dyDescent="0.2">
      <c r="A20" s="312" t="str">
        <f t="shared" si="4"/>
        <v/>
      </c>
      <c r="B20" s="313" t="str">
        <f t="shared" si="0"/>
        <v/>
      </c>
      <c r="C20" s="315" t="str">
        <f t="shared" si="5"/>
        <v/>
      </c>
      <c r="D20" s="315" t="str">
        <f t="shared" si="8"/>
        <v/>
      </c>
      <c r="E20" s="316" t="e">
        <f t="shared" si="1"/>
        <v>#VALUE!</v>
      </c>
      <c r="F20" s="315" t="e">
        <f t="shared" si="2"/>
        <v>#VALUE!</v>
      </c>
      <c r="G20" s="315" t="str">
        <f t="shared" si="6"/>
        <v/>
      </c>
      <c r="H20" s="315" t="str">
        <f t="shared" si="7"/>
        <v/>
      </c>
      <c r="I20" s="315" t="e">
        <f t="shared" si="3"/>
        <v>#VALUE!</v>
      </c>
      <c r="J20" s="315">
        <f>SUM($H$15:$H20)</f>
        <v>0</v>
      </c>
      <c r="K20" s="311"/>
      <c r="L20" s="311"/>
    </row>
    <row r="21" spans="1:12" x14ac:dyDescent="0.2">
      <c r="A21" s="312" t="str">
        <f t="shared" si="4"/>
        <v/>
      </c>
      <c r="B21" s="313" t="str">
        <f t="shared" si="0"/>
        <v/>
      </c>
      <c r="C21" s="315" t="str">
        <f t="shared" si="5"/>
        <v/>
      </c>
      <c r="D21" s="315" t="str">
        <f t="shared" si="8"/>
        <v/>
      </c>
      <c r="E21" s="316" t="e">
        <f t="shared" si="1"/>
        <v>#VALUE!</v>
      </c>
      <c r="F21" s="315" t="e">
        <f t="shared" si="2"/>
        <v>#VALUE!</v>
      </c>
      <c r="G21" s="315" t="str">
        <f t="shared" si="6"/>
        <v/>
      </c>
      <c r="H21" s="315" t="str">
        <f t="shared" si="7"/>
        <v/>
      </c>
      <c r="I21" s="315" t="e">
        <f t="shared" si="3"/>
        <v>#VALUE!</v>
      </c>
      <c r="J21" s="315">
        <f>SUM($H$15:$H21)</f>
        <v>0</v>
      </c>
      <c r="K21" s="311"/>
      <c r="L21" s="311"/>
    </row>
    <row r="22" spans="1:12" x14ac:dyDescent="0.2">
      <c r="A22" s="312" t="str">
        <f t="shared" si="4"/>
        <v/>
      </c>
      <c r="B22" s="313" t="str">
        <f t="shared" si="0"/>
        <v/>
      </c>
      <c r="C22" s="315" t="str">
        <f t="shared" si="5"/>
        <v/>
      </c>
      <c r="D22" s="315" t="str">
        <f t="shared" si="8"/>
        <v/>
      </c>
      <c r="E22" s="316" t="e">
        <f t="shared" si="1"/>
        <v>#VALUE!</v>
      </c>
      <c r="F22" s="315" t="e">
        <f t="shared" si="2"/>
        <v>#VALUE!</v>
      </c>
      <c r="G22" s="315" t="str">
        <f t="shared" si="6"/>
        <v/>
      </c>
      <c r="H22" s="315" t="str">
        <f t="shared" si="7"/>
        <v/>
      </c>
      <c r="I22" s="315" t="e">
        <f t="shared" si="3"/>
        <v>#VALUE!</v>
      </c>
      <c r="J22" s="315">
        <f>SUM($H$15:$H22)</f>
        <v>0</v>
      </c>
      <c r="K22" s="311"/>
      <c r="L22" s="311"/>
    </row>
    <row r="23" spans="1:12" x14ac:dyDescent="0.2">
      <c r="A23" s="312" t="str">
        <f t="shared" si="4"/>
        <v/>
      </c>
      <c r="B23" s="313" t="str">
        <f t="shared" si="0"/>
        <v/>
      </c>
      <c r="C23" s="315" t="str">
        <f t="shared" si="5"/>
        <v/>
      </c>
      <c r="D23" s="315" t="str">
        <f t="shared" si="8"/>
        <v/>
      </c>
      <c r="E23" s="316" t="e">
        <f t="shared" si="1"/>
        <v>#VALUE!</v>
      </c>
      <c r="F23" s="315" t="e">
        <f t="shared" si="2"/>
        <v>#VALUE!</v>
      </c>
      <c r="G23" s="315" t="str">
        <f t="shared" si="6"/>
        <v/>
      </c>
      <c r="H23" s="315" t="str">
        <f t="shared" si="7"/>
        <v/>
      </c>
      <c r="I23" s="315" t="e">
        <f t="shared" si="3"/>
        <v>#VALUE!</v>
      </c>
      <c r="J23" s="315">
        <f>SUM($H$15:$H23)</f>
        <v>0</v>
      </c>
      <c r="K23" s="311"/>
      <c r="L23" s="311"/>
    </row>
    <row r="24" spans="1:12" x14ac:dyDescent="0.2">
      <c r="A24" s="312" t="str">
        <f t="shared" si="4"/>
        <v/>
      </c>
      <c r="B24" s="313" t="str">
        <f t="shared" si="0"/>
        <v/>
      </c>
      <c r="C24" s="315" t="str">
        <f t="shared" si="5"/>
        <v/>
      </c>
      <c r="D24" s="315" t="str">
        <f t="shared" si="8"/>
        <v/>
      </c>
      <c r="E24" s="316" t="e">
        <f t="shared" si="1"/>
        <v>#VALUE!</v>
      </c>
      <c r="F24" s="315" t="e">
        <f t="shared" si="2"/>
        <v>#VALUE!</v>
      </c>
      <c r="G24" s="315" t="str">
        <f t="shared" si="6"/>
        <v/>
      </c>
      <c r="H24" s="315" t="str">
        <f t="shared" si="7"/>
        <v/>
      </c>
      <c r="I24" s="315" t="e">
        <f t="shared" si="3"/>
        <v>#VALUE!</v>
      </c>
      <c r="J24" s="315">
        <f>SUM($H$15:$H24)</f>
        <v>0</v>
      </c>
      <c r="K24" s="311"/>
      <c r="L24" s="311"/>
    </row>
    <row r="25" spans="1:12" x14ac:dyDescent="0.2">
      <c r="A25" s="312" t="str">
        <f t="shared" si="4"/>
        <v/>
      </c>
      <c r="B25" s="313" t="str">
        <f t="shared" si="0"/>
        <v/>
      </c>
      <c r="C25" s="315" t="str">
        <f t="shared" si="5"/>
        <v/>
      </c>
      <c r="D25" s="315" t="str">
        <f t="shared" si="8"/>
        <v/>
      </c>
      <c r="E25" s="316" t="e">
        <f t="shared" si="1"/>
        <v>#VALUE!</v>
      </c>
      <c r="F25" s="315" t="e">
        <f t="shared" si="2"/>
        <v>#VALUE!</v>
      </c>
      <c r="G25" s="315" t="str">
        <f t="shared" si="6"/>
        <v/>
      </c>
      <c r="H25" s="315" t="str">
        <f t="shared" si="7"/>
        <v/>
      </c>
      <c r="I25" s="315" t="e">
        <f t="shared" si="3"/>
        <v>#VALUE!</v>
      </c>
      <c r="J25" s="315">
        <f>SUM($H$15:$H25)</f>
        <v>0</v>
      </c>
      <c r="K25" s="311"/>
      <c r="L25" s="311"/>
    </row>
    <row r="26" spans="1:12" x14ac:dyDescent="0.2">
      <c r="A26" s="312" t="str">
        <f t="shared" si="4"/>
        <v/>
      </c>
      <c r="B26" s="313" t="str">
        <f t="shared" si="0"/>
        <v/>
      </c>
      <c r="C26" s="315" t="str">
        <f t="shared" si="5"/>
        <v/>
      </c>
      <c r="D26" s="315" t="str">
        <f t="shared" si="8"/>
        <v/>
      </c>
      <c r="E26" s="316" t="e">
        <f t="shared" si="1"/>
        <v>#VALUE!</v>
      </c>
      <c r="F26" s="315" t="e">
        <f t="shared" si="2"/>
        <v>#VALUE!</v>
      </c>
      <c r="G26" s="315" t="str">
        <f t="shared" si="6"/>
        <v/>
      </c>
      <c r="H26" s="315" t="str">
        <f t="shared" si="7"/>
        <v/>
      </c>
      <c r="I26" s="315" t="e">
        <f t="shared" si="3"/>
        <v>#VALUE!</v>
      </c>
      <c r="J26" s="315">
        <f>SUM($H$15:$H26)</f>
        <v>0</v>
      </c>
      <c r="K26" s="311"/>
      <c r="L26" s="311"/>
    </row>
    <row r="27" spans="1:12" x14ac:dyDescent="0.2">
      <c r="A27" s="312" t="str">
        <f t="shared" si="4"/>
        <v/>
      </c>
      <c r="B27" s="313" t="str">
        <f t="shared" si="0"/>
        <v/>
      </c>
      <c r="C27" s="315" t="str">
        <f t="shared" si="5"/>
        <v/>
      </c>
      <c r="D27" s="315" t="str">
        <f t="shared" si="8"/>
        <v/>
      </c>
      <c r="E27" s="316" t="e">
        <f t="shared" si="1"/>
        <v>#VALUE!</v>
      </c>
      <c r="F27" s="315" t="e">
        <f t="shared" si="2"/>
        <v>#VALUE!</v>
      </c>
      <c r="G27" s="315" t="str">
        <f t="shared" si="6"/>
        <v/>
      </c>
      <c r="H27" s="315" t="str">
        <f t="shared" si="7"/>
        <v/>
      </c>
      <c r="I27" s="315" t="e">
        <f t="shared" si="3"/>
        <v>#VALUE!</v>
      </c>
      <c r="J27" s="315">
        <f>SUM($H$15:$H27)</f>
        <v>0</v>
      </c>
      <c r="K27" s="311"/>
      <c r="L27" s="311"/>
    </row>
    <row r="28" spans="1:12" x14ac:dyDescent="0.2">
      <c r="A28" s="312" t="str">
        <f t="shared" si="4"/>
        <v/>
      </c>
      <c r="B28" s="313" t="str">
        <f t="shared" si="0"/>
        <v/>
      </c>
      <c r="C28" s="315" t="str">
        <f t="shared" si="5"/>
        <v/>
      </c>
      <c r="D28" s="315" t="str">
        <f t="shared" si="8"/>
        <v/>
      </c>
      <c r="E28" s="316" t="e">
        <f t="shared" si="1"/>
        <v>#VALUE!</v>
      </c>
      <c r="F28" s="315" t="e">
        <f t="shared" si="2"/>
        <v>#VALUE!</v>
      </c>
      <c r="G28" s="315" t="str">
        <f t="shared" si="6"/>
        <v/>
      </c>
      <c r="H28" s="315" t="str">
        <f t="shared" si="7"/>
        <v/>
      </c>
      <c r="I28" s="315" t="e">
        <f t="shared" si="3"/>
        <v>#VALUE!</v>
      </c>
      <c r="J28" s="315">
        <f>SUM($H$15:$H28)</f>
        <v>0</v>
      </c>
      <c r="K28" s="311"/>
      <c r="L28" s="311"/>
    </row>
    <row r="29" spans="1:12" x14ac:dyDescent="0.2">
      <c r="A29" s="312" t="str">
        <f t="shared" si="4"/>
        <v/>
      </c>
      <c r="B29" s="313" t="str">
        <f t="shared" si="0"/>
        <v/>
      </c>
      <c r="C29" s="315" t="str">
        <f t="shared" si="5"/>
        <v/>
      </c>
      <c r="D29" s="315" t="str">
        <f t="shared" si="8"/>
        <v/>
      </c>
      <c r="E29" s="316" t="e">
        <f t="shared" si="1"/>
        <v>#VALUE!</v>
      </c>
      <c r="F29" s="315" t="e">
        <f t="shared" si="2"/>
        <v>#VALUE!</v>
      </c>
      <c r="G29" s="315" t="str">
        <f t="shared" si="6"/>
        <v/>
      </c>
      <c r="H29" s="315" t="str">
        <f t="shared" si="7"/>
        <v/>
      </c>
      <c r="I29" s="315" t="e">
        <f t="shared" si="3"/>
        <v>#VALUE!</v>
      </c>
      <c r="J29" s="315">
        <f>SUM($H$15:$H29)</f>
        <v>0</v>
      </c>
      <c r="K29" s="311"/>
      <c r="L29" s="311"/>
    </row>
    <row r="30" spans="1:12" x14ac:dyDescent="0.2">
      <c r="A30" s="312" t="str">
        <f t="shared" si="4"/>
        <v/>
      </c>
      <c r="B30" s="313" t="str">
        <f t="shared" si="0"/>
        <v/>
      </c>
      <c r="C30" s="315" t="str">
        <f t="shared" si="5"/>
        <v/>
      </c>
      <c r="D30" s="315" t="str">
        <f t="shared" si="8"/>
        <v/>
      </c>
      <c r="E30" s="316" t="e">
        <f t="shared" si="1"/>
        <v>#VALUE!</v>
      </c>
      <c r="F30" s="315" t="e">
        <f t="shared" si="2"/>
        <v>#VALUE!</v>
      </c>
      <c r="G30" s="315" t="str">
        <f t="shared" si="6"/>
        <v/>
      </c>
      <c r="H30" s="315" t="str">
        <f t="shared" si="7"/>
        <v/>
      </c>
      <c r="I30" s="315" t="e">
        <f t="shared" si="3"/>
        <v>#VALUE!</v>
      </c>
      <c r="J30" s="315">
        <f>SUM($H$15:$H30)</f>
        <v>0</v>
      </c>
      <c r="K30" s="311"/>
      <c r="L30" s="311"/>
    </row>
    <row r="31" spans="1:12" x14ac:dyDescent="0.2">
      <c r="A31" s="312" t="str">
        <f t="shared" si="4"/>
        <v/>
      </c>
      <c r="B31" s="313" t="str">
        <f t="shared" si="0"/>
        <v/>
      </c>
      <c r="C31" s="315" t="str">
        <f t="shared" si="5"/>
        <v/>
      </c>
      <c r="D31" s="315" t="str">
        <f t="shared" si="8"/>
        <v/>
      </c>
      <c r="E31" s="316" t="e">
        <f t="shared" si="1"/>
        <v>#VALUE!</v>
      </c>
      <c r="F31" s="315" t="e">
        <f t="shared" si="2"/>
        <v>#VALUE!</v>
      </c>
      <c r="G31" s="315" t="str">
        <f t="shared" si="6"/>
        <v/>
      </c>
      <c r="H31" s="315" t="str">
        <f t="shared" si="7"/>
        <v/>
      </c>
      <c r="I31" s="315" t="e">
        <f t="shared" si="3"/>
        <v>#VALUE!</v>
      </c>
      <c r="J31" s="315">
        <f>SUM($H$15:$H31)</f>
        <v>0</v>
      </c>
      <c r="K31" s="311"/>
      <c r="L31" s="311"/>
    </row>
    <row r="32" spans="1:12" x14ac:dyDescent="0.2">
      <c r="A32" s="312" t="str">
        <f t="shared" si="4"/>
        <v/>
      </c>
      <c r="B32" s="313" t="str">
        <f t="shared" si="0"/>
        <v/>
      </c>
      <c r="C32" s="315" t="str">
        <f t="shared" si="5"/>
        <v/>
      </c>
      <c r="D32" s="315" t="str">
        <f t="shared" si="8"/>
        <v/>
      </c>
      <c r="E32" s="316" t="e">
        <f t="shared" si="1"/>
        <v>#VALUE!</v>
      </c>
      <c r="F32" s="315" t="e">
        <f t="shared" si="2"/>
        <v>#VALUE!</v>
      </c>
      <c r="G32" s="315" t="str">
        <f t="shared" si="6"/>
        <v/>
      </c>
      <c r="H32" s="315" t="str">
        <f t="shared" si="7"/>
        <v/>
      </c>
      <c r="I32" s="315" t="e">
        <f t="shared" si="3"/>
        <v>#VALUE!</v>
      </c>
      <c r="J32" s="315">
        <f>SUM($H$15:$H32)</f>
        <v>0</v>
      </c>
      <c r="K32" s="311"/>
      <c r="L32" s="311"/>
    </row>
    <row r="33" spans="1:12" x14ac:dyDescent="0.2">
      <c r="A33" s="312" t="str">
        <f t="shared" si="4"/>
        <v/>
      </c>
      <c r="B33" s="313" t="str">
        <f t="shared" si="0"/>
        <v/>
      </c>
      <c r="C33" s="315" t="str">
        <f t="shared" si="5"/>
        <v/>
      </c>
      <c r="D33" s="315" t="str">
        <f t="shared" si="8"/>
        <v/>
      </c>
      <c r="E33" s="316" t="e">
        <f t="shared" si="1"/>
        <v>#VALUE!</v>
      </c>
      <c r="F33" s="315" t="e">
        <f t="shared" si="2"/>
        <v>#VALUE!</v>
      </c>
      <c r="G33" s="315" t="str">
        <f t="shared" si="6"/>
        <v/>
      </c>
      <c r="H33" s="315" t="str">
        <f t="shared" si="7"/>
        <v/>
      </c>
      <c r="I33" s="315" t="e">
        <f t="shared" si="3"/>
        <v>#VALUE!</v>
      </c>
      <c r="J33" s="315">
        <f>SUM($H$15:$H33)</f>
        <v>0</v>
      </c>
      <c r="K33" s="311"/>
      <c r="L33" s="311"/>
    </row>
    <row r="34" spans="1:12" x14ac:dyDescent="0.2">
      <c r="A34" s="312" t="str">
        <f t="shared" si="4"/>
        <v/>
      </c>
      <c r="B34" s="313" t="str">
        <f t="shared" si="0"/>
        <v/>
      </c>
      <c r="C34" s="315" t="str">
        <f t="shared" si="5"/>
        <v/>
      </c>
      <c r="D34" s="315" t="str">
        <f t="shared" si="8"/>
        <v/>
      </c>
      <c r="E34" s="316" t="e">
        <f t="shared" si="1"/>
        <v>#VALUE!</v>
      </c>
      <c r="F34" s="315" t="e">
        <f t="shared" si="2"/>
        <v>#VALUE!</v>
      </c>
      <c r="G34" s="315" t="str">
        <f t="shared" si="6"/>
        <v/>
      </c>
      <c r="H34" s="315" t="str">
        <f t="shared" si="7"/>
        <v/>
      </c>
      <c r="I34" s="315" t="e">
        <f t="shared" si="3"/>
        <v>#VALUE!</v>
      </c>
      <c r="J34" s="315">
        <f>SUM($H$15:$H34)</f>
        <v>0</v>
      </c>
      <c r="K34" s="311"/>
      <c r="L34" s="311"/>
    </row>
    <row r="35" spans="1:12" x14ac:dyDescent="0.2">
      <c r="A35" s="312" t="str">
        <f t="shared" si="4"/>
        <v/>
      </c>
      <c r="B35" s="313" t="str">
        <f t="shared" si="0"/>
        <v/>
      </c>
      <c r="C35" s="315" t="str">
        <f t="shared" si="5"/>
        <v/>
      </c>
      <c r="D35" s="315" t="str">
        <f t="shared" si="8"/>
        <v/>
      </c>
      <c r="E35" s="316" t="e">
        <f t="shared" si="1"/>
        <v>#VALUE!</v>
      </c>
      <c r="F35" s="315" t="e">
        <f t="shared" si="2"/>
        <v>#VALUE!</v>
      </c>
      <c r="G35" s="315" t="str">
        <f t="shared" si="6"/>
        <v/>
      </c>
      <c r="H35" s="315" t="str">
        <f t="shared" si="7"/>
        <v/>
      </c>
      <c r="I35" s="315" t="e">
        <f t="shared" si="3"/>
        <v>#VALUE!</v>
      </c>
      <c r="J35" s="315">
        <f>SUM($H$15:$H35)</f>
        <v>0</v>
      </c>
      <c r="K35" s="311"/>
      <c r="L35" s="311"/>
    </row>
    <row r="36" spans="1:12" x14ac:dyDescent="0.2">
      <c r="A36" s="312" t="str">
        <f t="shared" si="4"/>
        <v/>
      </c>
      <c r="B36" s="313" t="str">
        <f t="shared" si="0"/>
        <v/>
      </c>
      <c r="C36" s="315" t="str">
        <f t="shared" si="5"/>
        <v/>
      </c>
      <c r="D36" s="315" t="str">
        <f t="shared" si="8"/>
        <v/>
      </c>
      <c r="E36" s="316" t="e">
        <f t="shared" si="1"/>
        <v>#VALUE!</v>
      </c>
      <c r="F36" s="315" t="e">
        <f t="shared" si="2"/>
        <v>#VALUE!</v>
      </c>
      <c r="G36" s="315" t="str">
        <f t="shared" si="6"/>
        <v/>
      </c>
      <c r="H36" s="315" t="str">
        <f t="shared" si="7"/>
        <v/>
      </c>
      <c r="I36" s="315" t="e">
        <f t="shared" si="3"/>
        <v>#VALUE!</v>
      </c>
      <c r="J36" s="315">
        <f>SUM($H$15:$H36)</f>
        <v>0</v>
      </c>
      <c r="K36" s="311"/>
      <c r="L36" s="311"/>
    </row>
    <row r="37" spans="1:12" x14ac:dyDescent="0.2">
      <c r="A37" s="312" t="str">
        <f t="shared" si="4"/>
        <v/>
      </c>
      <c r="B37" s="313" t="str">
        <f t="shared" si="0"/>
        <v/>
      </c>
      <c r="C37" s="315" t="str">
        <f t="shared" si="5"/>
        <v/>
      </c>
      <c r="D37" s="315" t="str">
        <f t="shared" si="8"/>
        <v/>
      </c>
      <c r="E37" s="316" t="e">
        <f t="shared" si="1"/>
        <v>#VALUE!</v>
      </c>
      <c r="F37" s="315" t="e">
        <f t="shared" si="2"/>
        <v>#VALUE!</v>
      </c>
      <c r="G37" s="315" t="str">
        <f t="shared" si="6"/>
        <v/>
      </c>
      <c r="H37" s="315" t="str">
        <f t="shared" si="7"/>
        <v/>
      </c>
      <c r="I37" s="315" t="e">
        <f t="shared" si="3"/>
        <v>#VALUE!</v>
      </c>
      <c r="J37" s="315">
        <f>SUM($H$15:$H37)</f>
        <v>0</v>
      </c>
      <c r="K37" s="311"/>
      <c r="L37" s="311"/>
    </row>
    <row r="38" spans="1:12" x14ac:dyDescent="0.2">
      <c r="A38" s="312" t="str">
        <f t="shared" si="4"/>
        <v/>
      </c>
      <c r="B38" s="313" t="str">
        <f t="shared" si="0"/>
        <v/>
      </c>
      <c r="C38" s="315" t="str">
        <f t="shared" si="5"/>
        <v/>
      </c>
      <c r="D38" s="315" t="str">
        <f t="shared" si="8"/>
        <v/>
      </c>
      <c r="E38" s="316" t="e">
        <f t="shared" si="1"/>
        <v>#VALUE!</v>
      </c>
      <c r="F38" s="315" t="e">
        <f t="shared" si="2"/>
        <v>#VALUE!</v>
      </c>
      <c r="G38" s="315" t="str">
        <f t="shared" si="6"/>
        <v/>
      </c>
      <c r="H38" s="315" t="str">
        <f t="shared" si="7"/>
        <v/>
      </c>
      <c r="I38" s="315" t="e">
        <f t="shared" si="3"/>
        <v>#VALUE!</v>
      </c>
      <c r="J38" s="315">
        <f>SUM($H$15:$H38)</f>
        <v>0</v>
      </c>
      <c r="K38" s="311"/>
      <c r="L38" s="311"/>
    </row>
    <row r="39" spans="1:12" x14ac:dyDescent="0.2">
      <c r="A39" s="312" t="str">
        <f t="shared" si="4"/>
        <v/>
      </c>
      <c r="B39" s="313" t="str">
        <f t="shared" si="0"/>
        <v/>
      </c>
      <c r="C39" s="315" t="str">
        <f t="shared" si="5"/>
        <v/>
      </c>
      <c r="D39" s="315" t="str">
        <f t="shared" si="8"/>
        <v/>
      </c>
      <c r="E39" s="316" t="e">
        <f t="shared" si="1"/>
        <v>#VALUE!</v>
      </c>
      <c r="F39" s="315" t="e">
        <f t="shared" si="2"/>
        <v>#VALUE!</v>
      </c>
      <c r="G39" s="315" t="str">
        <f t="shared" si="6"/>
        <v/>
      </c>
      <c r="H39" s="315" t="str">
        <f t="shared" si="7"/>
        <v/>
      </c>
      <c r="I39" s="315" t="e">
        <f t="shared" si="3"/>
        <v>#VALUE!</v>
      </c>
      <c r="J39" s="315">
        <f>SUM($H$15:$H39)</f>
        <v>0</v>
      </c>
      <c r="K39" s="311"/>
      <c r="L39" s="311"/>
    </row>
    <row r="40" spans="1:12" x14ac:dyDescent="0.2">
      <c r="A40" s="312" t="str">
        <f t="shared" si="4"/>
        <v/>
      </c>
      <c r="B40" s="313" t="str">
        <f t="shared" si="0"/>
        <v/>
      </c>
      <c r="C40" s="315" t="str">
        <f t="shared" si="5"/>
        <v/>
      </c>
      <c r="D40" s="315" t="str">
        <f t="shared" si="8"/>
        <v/>
      </c>
      <c r="E40" s="316" t="e">
        <f t="shared" si="1"/>
        <v>#VALUE!</v>
      </c>
      <c r="F40" s="315" t="e">
        <f t="shared" si="2"/>
        <v>#VALUE!</v>
      </c>
      <c r="G40" s="315" t="str">
        <f t="shared" si="6"/>
        <v/>
      </c>
      <c r="H40" s="315" t="str">
        <f t="shared" si="7"/>
        <v/>
      </c>
      <c r="I40" s="315" t="e">
        <f t="shared" si="3"/>
        <v>#VALUE!</v>
      </c>
      <c r="J40" s="315">
        <f>SUM($H$15:$H40)</f>
        <v>0</v>
      </c>
      <c r="K40" s="311"/>
      <c r="L40" s="311"/>
    </row>
    <row r="41" spans="1:12" x14ac:dyDescent="0.2">
      <c r="A41" s="312" t="str">
        <f t="shared" si="4"/>
        <v/>
      </c>
      <c r="B41" s="313" t="str">
        <f t="shared" si="0"/>
        <v/>
      </c>
      <c r="C41" s="315" t="str">
        <f t="shared" si="5"/>
        <v/>
      </c>
      <c r="D41" s="315" t="str">
        <f t="shared" si="8"/>
        <v/>
      </c>
      <c r="E41" s="316" t="e">
        <f t="shared" si="1"/>
        <v>#VALUE!</v>
      </c>
      <c r="F41" s="315" t="e">
        <f t="shared" si="2"/>
        <v>#VALUE!</v>
      </c>
      <c r="G41" s="315" t="str">
        <f t="shared" si="6"/>
        <v/>
      </c>
      <c r="H41" s="315" t="str">
        <f t="shared" si="7"/>
        <v/>
      </c>
      <c r="I41" s="315" t="e">
        <f t="shared" si="3"/>
        <v>#VALUE!</v>
      </c>
      <c r="J41" s="315">
        <f>SUM($H$15:$H41)</f>
        <v>0</v>
      </c>
      <c r="K41" s="311"/>
      <c r="L41" s="311"/>
    </row>
    <row r="42" spans="1:12" x14ac:dyDescent="0.2">
      <c r="A42" s="312" t="str">
        <f t="shared" si="4"/>
        <v/>
      </c>
      <c r="B42" s="313" t="str">
        <f t="shared" si="0"/>
        <v/>
      </c>
      <c r="C42" s="315" t="str">
        <f t="shared" si="5"/>
        <v/>
      </c>
      <c r="D42" s="315" t="str">
        <f t="shared" si="8"/>
        <v/>
      </c>
      <c r="E42" s="316" t="e">
        <f t="shared" si="1"/>
        <v>#VALUE!</v>
      </c>
      <c r="F42" s="315" t="e">
        <f t="shared" si="2"/>
        <v>#VALUE!</v>
      </c>
      <c r="G42" s="315" t="str">
        <f t="shared" si="6"/>
        <v/>
      </c>
      <c r="H42" s="315" t="str">
        <f t="shared" si="7"/>
        <v/>
      </c>
      <c r="I42" s="315" t="e">
        <f t="shared" si="3"/>
        <v>#VALUE!</v>
      </c>
      <c r="J42" s="315">
        <f>SUM($H$15:$H42)</f>
        <v>0</v>
      </c>
      <c r="K42" s="311"/>
      <c r="L42" s="311"/>
    </row>
    <row r="43" spans="1:12" x14ac:dyDescent="0.2">
      <c r="A43" s="312" t="str">
        <f t="shared" si="4"/>
        <v/>
      </c>
      <c r="B43" s="313" t="str">
        <f t="shared" si="0"/>
        <v/>
      </c>
      <c r="C43" s="315" t="str">
        <f t="shared" si="5"/>
        <v/>
      </c>
      <c r="D43" s="315" t="str">
        <f t="shared" si="8"/>
        <v/>
      </c>
      <c r="E43" s="316" t="e">
        <f t="shared" si="1"/>
        <v>#VALUE!</v>
      </c>
      <c r="F43" s="315" t="e">
        <f t="shared" si="2"/>
        <v>#VALUE!</v>
      </c>
      <c r="G43" s="315" t="str">
        <f t="shared" si="6"/>
        <v/>
      </c>
      <c r="H43" s="315" t="str">
        <f t="shared" si="7"/>
        <v/>
      </c>
      <c r="I43" s="315" t="e">
        <f t="shared" si="3"/>
        <v>#VALUE!</v>
      </c>
      <c r="J43" s="315">
        <f>SUM($H$15:$H43)</f>
        <v>0</v>
      </c>
      <c r="K43" s="311"/>
      <c r="L43" s="311"/>
    </row>
    <row r="44" spans="1:12" x14ac:dyDescent="0.2">
      <c r="A44" s="312" t="str">
        <f t="shared" si="4"/>
        <v/>
      </c>
      <c r="B44" s="313" t="str">
        <f t="shared" si="0"/>
        <v/>
      </c>
      <c r="C44" s="315" t="str">
        <f t="shared" si="5"/>
        <v/>
      </c>
      <c r="D44" s="315" t="str">
        <f t="shared" si="8"/>
        <v/>
      </c>
      <c r="E44" s="316" t="e">
        <f t="shared" si="1"/>
        <v>#VALUE!</v>
      </c>
      <c r="F44" s="315" t="e">
        <f t="shared" si="2"/>
        <v>#VALUE!</v>
      </c>
      <c r="G44" s="315" t="str">
        <f t="shared" si="6"/>
        <v/>
      </c>
      <c r="H44" s="315" t="str">
        <f t="shared" si="7"/>
        <v/>
      </c>
      <c r="I44" s="315" t="e">
        <f t="shared" si="3"/>
        <v>#VALUE!</v>
      </c>
      <c r="J44" s="315">
        <f>SUM($H$15:$H44)</f>
        <v>0</v>
      </c>
      <c r="K44" s="311"/>
      <c r="L44" s="311"/>
    </row>
    <row r="45" spans="1:12" x14ac:dyDescent="0.2">
      <c r="A45" s="312" t="str">
        <f t="shared" si="4"/>
        <v/>
      </c>
      <c r="B45" s="313" t="str">
        <f t="shared" si="0"/>
        <v/>
      </c>
      <c r="C45" s="315" t="str">
        <f t="shared" si="5"/>
        <v/>
      </c>
      <c r="D45" s="315" t="str">
        <f t="shared" si="8"/>
        <v/>
      </c>
      <c r="E45" s="316" t="e">
        <f t="shared" si="1"/>
        <v>#VALUE!</v>
      </c>
      <c r="F45" s="315" t="e">
        <f t="shared" si="2"/>
        <v>#VALUE!</v>
      </c>
      <c r="G45" s="315" t="str">
        <f t="shared" si="6"/>
        <v/>
      </c>
      <c r="H45" s="315" t="str">
        <f t="shared" si="7"/>
        <v/>
      </c>
      <c r="I45" s="315" t="e">
        <f t="shared" si="3"/>
        <v>#VALUE!</v>
      </c>
      <c r="J45" s="315">
        <f>SUM($H$15:$H45)</f>
        <v>0</v>
      </c>
      <c r="K45" s="311"/>
      <c r="L45" s="311"/>
    </row>
    <row r="46" spans="1:12" x14ac:dyDescent="0.2">
      <c r="A46" s="312" t="str">
        <f t="shared" si="4"/>
        <v/>
      </c>
      <c r="B46" s="313" t="str">
        <f t="shared" si="0"/>
        <v/>
      </c>
      <c r="C46" s="315" t="str">
        <f t="shared" si="5"/>
        <v/>
      </c>
      <c r="D46" s="315" t="str">
        <f t="shared" si="8"/>
        <v/>
      </c>
      <c r="E46" s="316" t="e">
        <f t="shared" si="1"/>
        <v>#VALUE!</v>
      </c>
      <c r="F46" s="315" t="e">
        <f t="shared" si="2"/>
        <v>#VALUE!</v>
      </c>
      <c r="G46" s="315" t="str">
        <f t="shared" si="6"/>
        <v/>
      </c>
      <c r="H46" s="315" t="str">
        <f t="shared" si="7"/>
        <v/>
      </c>
      <c r="I46" s="315" t="e">
        <f t="shared" si="3"/>
        <v>#VALUE!</v>
      </c>
      <c r="J46" s="315">
        <f>SUM($H$15:$H46)</f>
        <v>0</v>
      </c>
      <c r="K46" s="311"/>
      <c r="L46" s="311"/>
    </row>
    <row r="47" spans="1:12" x14ac:dyDescent="0.2">
      <c r="A47" s="312" t="str">
        <f t="shared" si="4"/>
        <v/>
      </c>
      <c r="B47" s="313" t="str">
        <f t="shared" si="0"/>
        <v/>
      </c>
      <c r="C47" s="315" t="str">
        <f t="shared" si="5"/>
        <v/>
      </c>
      <c r="D47" s="315" t="str">
        <f t="shared" si="8"/>
        <v/>
      </c>
      <c r="E47" s="316" t="e">
        <f t="shared" si="1"/>
        <v>#VALUE!</v>
      </c>
      <c r="F47" s="315" t="e">
        <f t="shared" si="2"/>
        <v>#VALUE!</v>
      </c>
      <c r="G47" s="315" t="str">
        <f t="shared" si="6"/>
        <v/>
      </c>
      <c r="H47" s="315" t="str">
        <f t="shared" si="7"/>
        <v/>
      </c>
      <c r="I47" s="315" t="e">
        <f t="shared" si="3"/>
        <v>#VALUE!</v>
      </c>
      <c r="J47" s="315">
        <f>SUM($H$15:$H47)</f>
        <v>0</v>
      </c>
      <c r="K47" s="311"/>
      <c r="L47" s="311"/>
    </row>
    <row r="48" spans="1:12" x14ac:dyDescent="0.2">
      <c r="A48" s="312" t="str">
        <f t="shared" si="4"/>
        <v/>
      </c>
      <c r="B48" s="313" t="str">
        <f t="shared" si="0"/>
        <v/>
      </c>
      <c r="C48" s="315" t="str">
        <f t="shared" si="5"/>
        <v/>
      </c>
      <c r="D48" s="315" t="str">
        <f t="shared" si="8"/>
        <v/>
      </c>
      <c r="E48" s="316" t="e">
        <f t="shared" si="1"/>
        <v>#VALUE!</v>
      </c>
      <c r="F48" s="315" t="e">
        <f t="shared" si="2"/>
        <v>#VALUE!</v>
      </c>
      <c r="G48" s="315" t="str">
        <f t="shared" si="6"/>
        <v/>
      </c>
      <c r="H48" s="315" t="str">
        <f t="shared" si="7"/>
        <v/>
      </c>
      <c r="I48" s="315" t="e">
        <f t="shared" si="3"/>
        <v>#VALUE!</v>
      </c>
      <c r="J48" s="315">
        <f>SUM($H$15:$H48)</f>
        <v>0</v>
      </c>
      <c r="K48" s="311"/>
      <c r="L48" s="311"/>
    </row>
    <row r="49" spans="1:12" x14ac:dyDescent="0.2">
      <c r="A49" s="312" t="str">
        <f t="shared" si="4"/>
        <v/>
      </c>
      <c r="B49" s="313" t="str">
        <f t="shared" si="0"/>
        <v/>
      </c>
      <c r="C49" s="315" t="str">
        <f t="shared" si="5"/>
        <v/>
      </c>
      <c r="D49" s="315" t="str">
        <f t="shared" si="8"/>
        <v/>
      </c>
      <c r="E49" s="316" t="e">
        <f t="shared" si="1"/>
        <v>#VALUE!</v>
      </c>
      <c r="F49" s="315" t="e">
        <f t="shared" si="2"/>
        <v>#VALUE!</v>
      </c>
      <c r="G49" s="315" t="str">
        <f t="shared" si="6"/>
        <v/>
      </c>
      <c r="H49" s="315" t="str">
        <f t="shared" si="7"/>
        <v/>
      </c>
      <c r="I49" s="315" t="e">
        <f t="shared" si="3"/>
        <v>#VALUE!</v>
      </c>
      <c r="J49" s="315">
        <f>SUM($H$15:$H49)</f>
        <v>0</v>
      </c>
      <c r="K49" s="311"/>
      <c r="L49" s="311"/>
    </row>
    <row r="50" spans="1:12" x14ac:dyDescent="0.2">
      <c r="A50" s="312" t="str">
        <f t="shared" si="4"/>
        <v/>
      </c>
      <c r="B50" s="313" t="str">
        <f t="shared" si="0"/>
        <v/>
      </c>
      <c r="C50" s="315" t="str">
        <f t="shared" si="5"/>
        <v/>
      </c>
      <c r="D50" s="315" t="str">
        <f t="shared" si="8"/>
        <v/>
      </c>
      <c r="E50" s="316" t="e">
        <f t="shared" si="1"/>
        <v>#VALUE!</v>
      </c>
      <c r="F50" s="315" t="e">
        <f t="shared" si="2"/>
        <v>#VALUE!</v>
      </c>
      <c r="G50" s="315" t="str">
        <f t="shared" si="6"/>
        <v/>
      </c>
      <c r="H50" s="315" t="str">
        <f t="shared" si="7"/>
        <v/>
      </c>
      <c r="I50" s="315" t="e">
        <f t="shared" si="3"/>
        <v>#VALUE!</v>
      </c>
      <c r="J50" s="315">
        <f>SUM($H$15:$H50)</f>
        <v>0</v>
      </c>
      <c r="K50" s="311"/>
      <c r="L50" s="311"/>
    </row>
    <row r="51" spans="1:12" x14ac:dyDescent="0.2">
      <c r="A51" s="312" t="str">
        <f t="shared" si="4"/>
        <v/>
      </c>
      <c r="B51" s="313" t="str">
        <f t="shared" si="0"/>
        <v/>
      </c>
      <c r="C51" s="315" t="str">
        <f t="shared" si="5"/>
        <v/>
      </c>
      <c r="D51" s="315" t="str">
        <f t="shared" si="8"/>
        <v/>
      </c>
      <c r="E51" s="316" t="e">
        <f t="shared" si="1"/>
        <v>#VALUE!</v>
      </c>
      <c r="F51" s="315" t="e">
        <f t="shared" si="2"/>
        <v>#VALUE!</v>
      </c>
      <c r="G51" s="315" t="str">
        <f t="shared" si="6"/>
        <v/>
      </c>
      <c r="H51" s="315" t="str">
        <f t="shared" si="7"/>
        <v/>
      </c>
      <c r="I51" s="315" t="e">
        <f t="shared" si="3"/>
        <v>#VALUE!</v>
      </c>
      <c r="J51" s="315">
        <f>SUM($H$15:$H51)</f>
        <v>0</v>
      </c>
      <c r="K51" s="311"/>
      <c r="L51" s="311"/>
    </row>
    <row r="52" spans="1:12" x14ac:dyDescent="0.2">
      <c r="A52" s="312" t="str">
        <f t="shared" si="4"/>
        <v/>
      </c>
      <c r="B52" s="313" t="str">
        <f t="shared" si="0"/>
        <v/>
      </c>
      <c r="C52" s="315" t="str">
        <f t="shared" si="5"/>
        <v/>
      </c>
      <c r="D52" s="315" t="str">
        <f t="shared" si="8"/>
        <v/>
      </c>
      <c r="E52" s="316" t="e">
        <f t="shared" si="1"/>
        <v>#VALUE!</v>
      </c>
      <c r="F52" s="315" t="e">
        <f t="shared" si="2"/>
        <v>#VALUE!</v>
      </c>
      <c r="G52" s="315" t="str">
        <f t="shared" si="6"/>
        <v/>
      </c>
      <c r="H52" s="315" t="str">
        <f t="shared" si="7"/>
        <v/>
      </c>
      <c r="I52" s="315" t="e">
        <f t="shared" si="3"/>
        <v>#VALUE!</v>
      </c>
      <c r="J52" s="315">
        <f>SUM($H$15:$H52)</f>
        <v>0</v>
      </c>
      <c r="K52" s="311"/>
      <c r="L52" s="311"/>
    </row>
    <row r="53" spans="1:12" x14ac:dyDescent="0.2">
      <c r="A53" s="312" t="str">
        <f t="shared" si="4"/>
        <v/>
      </c>
      <c r="B53" s="313" t="str">
        <f t="shared" si="0"/>
        <v/>
      </c>
      <c r="C53" s="315" t="str">
        <f t="shared" si="5"/>
        <v/>
      </c>
      <c r="D53" s="315" t="str">
        <f t="shared" si="8"/>
        <v/>
      </c>
      <c r="E53" s="316" t="e">
        <f t="shared" si="1"/>
        <v>#VALUE!</v>
      </c>
      <c r="F53" s="315" t="e">
        <f t="shared" si="2"/>
        <v>#VALUE!</v>
      </c>
      <c r="G53" s="315" t="str">
        <f t="shared" si="6"/>
        <v/>
      </c>
      <c r="H53" s="315" t="str">
        <f t="shared" si="7"/>
        <v/>
      </c>
      <c r="I53" s="315" t="e">
        <f t="shared" si="3"/>
        <v>#VALUE!</v>
      </c>
      <c r="J53" s="315">
        <f>SUM($H$15:$H53)</f>
        <v>0</v>
      </c>
      <c r="K53" s="311"/>
      <c r="L53" s="311"/>
    </row>
    <row r="54" spans="1:12" x14ac:dyDescent="0.2">
      <c r="A54" s="312" t="str">
        <f t="shared" si="4"/>
        <v/>
      </c>
      <c r="B54" s="313" t="str">
        <f t="shared" si="0"/>
        <v/>
      </c>
      <c r="C54" s="315" t="str">
        <f t="shared" si="5"/>
        <v/>
      </c>
      <c r="D54" s="315" t="str">
        <f t="shared" si="8"/>
        <v/>
      </c>
      <c r="E54" s="316" t="e">
        <f t="shared" si="1"/>
        <v>#VALUE!</v>
      </c>
      <c r="F54" s="315" t="e">
        <f t="shared" si="2"/>
        <v>#VALUE!</v>
      </c>
      <c r="G54" s="315" t="str">
        <f t="shared" si="6"/>
        <v/>
      </c>
      <c r="H54" s="315" t="str">
        <f t="shared" si="7"/>
        <v/>
      </c>
      <c r="I54" s="315" t="e">
        <f t="shared" si="3"/>
        <v>#VALUE!</v>
      </c>
      <c r="J54" s="315">
        <f>SUM($H$15:$H54)</f>
        <v>0</v>
      </c>
      <c r="K54" s="311"/>
      <c r="L54" s="311"/>
    </row>
    <row r="55" spans="1:12" x14ac:dyDescent="0.2">
      <c r="A55" s="312" t="str">
        <f t="shared" si="4"/>
        <v/>
      </c>
      <c r="B55" s="313" t="str">
        <f t="shared" si="0"/>
        <v/>
      </c>
      <c r="C55" s="315" t="str">
        <f t="shared" si="5"/>
        <v/>
      </c>
      <c r="D55" s="315" t="str">
        <f t="shared" si="8"/>
        <v/>
      </c>
      <c r="E55" s="316" t="e">
        <f t="shared" si="1"/>
        <v>#VALUE!</v>
      </c>
      <c r="F55" s="315" t="e">
        <f t="shared" si="2"/>
        <v>#VALUE!</v>
      </c>
      <c r="G55" s="315" t="str">
        <f t="shared" si="6"/>
        <v/>
      </c>
      <c r="H55" s="315" t="str">
        <f t="shared" si="7"/>
        <v/>
      </c>
      <c r="I55" s="315" t="e">
        <f t="shared" si="3"/>
        <v>#VALUE!</v>
      </c>
      <c r="J55" s="315">
        <f>SUM($H$15:$H55)</f>
        <v>0</v>
      </c>
      <c r="K55" s="311"/>
      <c r="L55" s="311"/>
    </row>
    <row r="56" spans="1:12" x14ac:dyDescent="0.2">
      <c r="A56" s="312" t="str">
        <f t="shared" si="4"/>
        <v/>
      </c>
      <c r="B56" s="313" t="str">
        <f t="shared" si="0"/>
        <v/>
      </c>
      <c r="C56" s="315" t="str">
        <f t="shared" si="5"/>
        <v/>
      </c>
      <c r="D56" s="315" t="str">
        <f t="shared" si="8"/>
        <v/>
      </c>
      <c r="E56" s="316" t="e">
        <f t="shared" si="1"/>
        <v>#VALUE!</v>
      </c>
      <c r="F56" s="315" t="e">
        <f t="shared" si="2"/>
        <v>#VALUE!</v>
      </c>
      <c r="G56" s="315" t="str">
        <f t="shared" si="6"/>
        <v/>
      </c>
      <c r="H56" s="315" t="str">
        <f t="shared" si="7"/>
        <v/>
      </c>
      <c r="I56" s="315" t="e">
        <f t="shared" si="3"/>
        <v>#VALUE!</v>
      </c>
      <c r="J56" s="315">
        <f>SUM($H$15:$H56)</f>
        <v>0</v>
      </c>
      <c r="K56" s="311"/>
      <c r="L56" s="311"/>
    </row>
    <row r="57" spans="1:12" x14ac:dyDescent="0.2">
      <c r="A57" s="312" t="str">
        <f t="shared" si="4"/>
        <v/>
      </c>
      <c r="B57" s="313" t="str">
        <f t="shared" si="0"/>
        <v/>
      </c>
      <c r="C57" s="315" t="str">
        <f t="shared" si="5"/>
        <v/>
      </c>
      <c r="D57" s="315" t="str">
        <f t="shared" si="8"/>
        <v/>
      </c>
      <c r="E57" s="316" t="e">
        <f t="shared" si="1"/>
        <v>#VALUE!</v>
      </c>
      <c r="F57" s="315" t="e">
        <f t="shared" si="2"/>
        <v>#VALUE!</v>
      </c>
      <c r="G57" s="315" t="str">
        <f t="shared" si="6"/>
        <v/>
      </c>
      <c r="H57" s="315" t="str">
        <f t="shared" si="7"/>
        <v/>
      </c>
      <c r="I57" s="315" t="e">
        <f t="shared" si="3"/>
        <v>#VALUE!</v>
      </c>
      <c r="J57" s="315">
        <f>SUM($H$15:$H57)</f>
        <v>0</v>
      </c>
      <c r="K57" s="311"/>
      <c r="L57" s="311"/>
    </row>
    <row r="58" spans="1:12" x14ac:dyDescent="0.2">
      <c r="A58" s="312" t="str">
        <f t="shared" si="4"/>
        <v/>
      </c>
      <c r="B58" s="313" t="str">
        <f t="shared" si="0"/>
        <v/>
      </c>
      <c r="C58" s="315" t="str">
        <f t="shared" si="5"/>
        <v/>
      </c>
      <c r="D58" s="315" t="str">
        <f t="shared" si="8"/>
        <v/>
      </c>
      <c r="E58" s="316" t="e">
        <f t="shared" si="1"/>
        <v>#VALUE!</v>
      </c>
      <c r="F58" s="315" t="e">
        <f t="shared" si="2"/>
        <v>#VALUE!</v>
      </c>
      <c r="G58" s="315" t="str">
        <f t="shared" si="6"/>
        <v/>
      </c>
      <c r="H58" s="315" t="str">
        <f t="shared" si="7"/>
        <v/>
      </c>
      <c r="I58" s="315" t="e">
        <f t="shared" si="3"/>
        <v>#VALUE!</v>
      </c>
      <c r="J58" s="315">
        <f>SUM($H$15:$H58)</f>
        <v>0</v>
      </c>
      <c r="K58" s="311"/>
      <c r="L58" s="311"/>
    </row>
    <row r="59" spans="1:12" x14ac:dyDescent="0.2">
      <c r="A59" s="312" t="str">
        <f t="shared" si="4"/>
        <v/>
      </c>
      <c r="B59" s="313" t="str">
        <f t="shared" si="0"/>
        <v/>
      </c>
      <c r="C59" s="315" t="str">
        <f t="shared" si="5"/>
        <v/>
      </c>
      <c r="D59" s="315" t="str">
        <f t="shared" si="8"/>
        <v/>
      </c>
      <c r="E59" s="316" t="e">
        <f t="shared" si="1"/>
        <v>#VALUE!</v>
      </c>
      <c r="F59" s="315" t="e">
        <f t="shared" si="2"/>
        <v>#VALUE!</v>
      </c>
      <c r="G59" s="315" t="str">
        <f t="shared" si="6"/>
        <v/>
      </c>
      <c r="H59" s="315" t="str">
        <f t="shared" si="7"/>
        <v/>
      </c>
      <c r="I59" s="315" t="e">
        <f t="shared" si="3"/>
        <v>#VALUE!</v>
      </c>
      <c r="J59" s="315">
        <f>SUM($H$15:$H59)</f>
        <v>0</v>
      </c>
      <c r="K59" s="311"/>
      <c r="L59" s="311"/>
    </row>
    <row r="60" spans="1:12" x14ac:dyDescent="0.2">
      <c r="A60" s="312" t="str">
        <f t="shared" si="4"/>
        <v/>
      </c>
      <c r="B60" s="313" t="str">
        <f t="shared" si="0"/>
        <v/>
      </c>
      <c r="C60" s="315" t="str">
        <f t="shared" si="5"/>
        <v/>
      </c>
      <c r="D60" s="315" t="str">
        <f t="shared" si="8"/>
        <v/>
      </c>
      <c r="E60" s="316" t="e">
        <f t="shared" si="1"/>
        <v>#VALUE!</v>
      </c>
      <c r="F60" s="315" t="e">
        <f t="shared" si="2"/>
        <v>#VALUE!</v>
      </c>
      <c r="G60" s="315" t="str">
        <f t="shared" si="6"/>
        <v/>
      </c>
      <c r="H60" s="315" t="str">
        <f t="shared" si="7"/>
        <v/>
      </c>
      <c r="I60" s="315" t="e">
        <f t="shared" si="3"/>
        <v>#VALUE!</v>
      </c>
      <c r="J60" s="315">
        <f>SUM($H$15:$H60)</f>
        <v>0</v>
      </c>
      <c r="K60" s="311"/>
      <c r="L60" s="311"/>
    </row>
    <row r="61" spans="1:12" x14ac:dyDescent="0.2">
      <c r="A61" s="312" t="str">
        <f t="shared" si="4"/>
        <v/>
      </c>
      <c r="B61" s="313" t="str">
        <f t="shared" si="0"/>
        <v/>
      </c>
      <c r="C61" s="315" t="str">
        <f t="shared" si="5"/>
        <v/>
      </c>
      <c r="D61" s="315" t="str">
        <f t="shared" si="8"/>
        <v/>
      </c>
      <c r="E61" s="316" t="e">
        <f t="shared" si="1"/>
        <v>#VALUE!</v>
      </c>
      <c r="F61" s="315" t="e">
        <f t="shared" si="2"/>
        <v>#VALUE!</v>
      </c>
      <c r="G61" s="315" t="str">
        <f t="shared" si="6"/>
        <v/>
      </c>
      <c r="H61" s="315" t="str">
        <f t="shared" si="7"/>
        <v/>
      </c>
      <c r="I61" s="315" t="e">
        <f t="shared" si="3"/>
        <v>#VALUE!</v>
      </c>
      <c r="J61" s="315">
        <f>SUM($H$15:$H61)</f>
        <v>0</v>
      </c>
      <c r="K61" s="311"/>
      <c r="L61" s="311"/>
    </row>
    <row r="62" spans="1:12" x14ac:dyDescent="0.2">
      <c r="A62" s="312" t="str">
        <f t="shared" si="4"/>
        <v/>
      </c>
      <c r="B62" s="313" t="str">
        <f t="shared" si="0"/>
        <v/>
      </c>
      <c r="C62" s="315" t="str">
        <f t="shared" si="5"/>
        <v/>
      </c>
      <c r="D62" s="315" t="str">
        <f t="shared" si="8"/>
        <v/>
      </c>
      <c r="E62" s="316" t="e">
        <f t="shared" si="1"/>
        <v>#VALUE!</v>
      </c>
      <c r="F62" s="315" t="e">
        <f t="shared" si="2"/>
        <v>#VALUE!</v>
      </c>
      <c r="G62" s="315" t="str">
        <f t="shared" si="6"/>
        <v/>
      </c>
      <c r="H62" s="315" t="str">
        <f t="shared" si="7"/>
        <v/>
      </c>
      <c r="I62" s="315" t="e">
        <f t="shared" si="3"/>
        <v>#VALUE!</v>
      </c>
      <c r="J62" s="315">
        <f>SUM($H$15:$H62)</f>
        <v>0</v>
      </c>
      <c r="K62" s="311"/>
      <c r="L62" s="311"/>
    </row>
    <row r="63" spans="1:12" x14ac:dyDescent="0.2">
      <c r="A63" s="312" t="str">
        <f t="shared" si="4"/>
        <v/>
      </c>
      <c r="B63" s="313" t="str">
        <f t="shared" si="0"/>
        <v/>
      </c>
      <c r="C63" s="315" t="str">
        <f t="shared" si="5"/>
        <v/>
      </c>
      <c r="D63" s="315" t="str">
        <f t="shared" si="8"/>
        <v/>
      </c>
      <c r="E63" s="316" t="e">
        <f t="shared" si="1"/>
        <v>#VALUE!</v>
      </c>
      <c r="F63" s="315" t="e">
        <f t="shared" si="2"/>
        <v>#VALUE!</v>
      </c>
      <c r="G63" s="315" t="str">
        <f t="shared" si="6"/>
        <v/>
      </c>
      <c r="H63" s="315" t="str">
        <f t="shared" si="7"/>
        <v/>
      </c>
      <c r="I63" s="315" t="e">
        <f t="shared" si="3"/>
        <v>#VALUE!</v>
      </c>
      <c r="J63" s="315">
        <f>SUM($H$15:$H63)</f>
        <v>0</v>
      </c>
      <c r="K63" s="311"/>
      <c r="L63" s="311"/>
    </row>
    <row r="64" spans="1:12" x14ac:dyDescent="0.2">
      <c r="A64" s="312" t="str">
        <f t="shared" si="4"/>
        <v/>
      </c>
      <c r="B64" s="313" t="str">
        <f t="shared" si="0"/>
        <v/>
      </c>
      <c r="C64" s="315" t="str">
        <f t="shared" si="5"/>
        <v/>
      </c>
      <c r="D64" s="315" t="str">
        <f t="shared" si="8"/>
        <v/>
      </c>
      <c r="E64" s="316" t="e">
        <f t="shared" si="1"/>
        <v>#VALUE!</v>
      </c>
      <c r="F64" s="315" t="e">
        <f t="shared" si="2"/>
        <v>#VALUE!</v>
      </c>
      <c r="G64" s="315" t="str">
        <f t="shared" si="6"/>
        <v/>
      </c>
      <c r="H64" s="315" t="str">
        <f t="shared" si="7"/>
        <v/>
      </c>
      <c r="I64" s="315" t="e">
        <f t="shared" si="3"/>
        <v>#VALUE!</v>
      </c>
      <c r="J64" s="315">
        <f>SUM($H$15:$H64)</f>
        <v>0</v>
      </c>
      <c r="K64" s="311"/>
      <c r="L64" s="311"/>
    </row>
    <row r="65" spans="1:12" x14ac:dyDescent="0.2">
      <c r="A65" s="312" t="str">
        <f t="shared" si="4"/>
        <v/>
      </c>
      <c r="B65" s="313" t="str">
        <f t="shared" si="0"/>
        <v/>
      </c>
      <c r="C65" s="315" t="str">
        <f t="shared" si="5"/>
        <v/>
      </c>
      <c r="D65" s="315" t="str">
        <f t="shared" si="8"/>
        <v/>
      </c>
      <c r="E65" s="316" t="e">
        <f t="shared" si="1"/>
        <v>#VALUE!</v>
      </c>
      <c r="F65" s="315" t="e">
        <f t="shared" si="2"/>
        <v>#VALUE!</v>
      </c>
      <c r="G65" s="315" t="str">
        <f t="shared" si="6"/>
        <v/>
      </c>
      <c r="H65" s="315" t="str">
        <f t="shared" si="7"/>
        <v/>
      </c>
      <c r="I65" s="315" t="e">
        <f t="shared" si="3"/>
        <v>#VALUE!</v>
      </c>
      <c r="J65" s="315">
        <f>SUM($H$15:$H65)</f>
        <v>0</v>
      </c>
      <c r="K65" s="311"/>
      <c r="L65" s="311"/>
    </row>
    <row r="66" spans="1:12" x14ac:dyDescent="0.2">
      <c r="A66" s="312" t="str">
        <f t="shared" si="4"/>
        <v/>
      </c>
      <c r="B66" s="313" t="str">
        <f t="shared" si="0"/>
        <v/>
      </c>
      <c r="C66" s="315" t="str">
        <f t="shared" si="5"/>
        <v/>
      </c>
      <c r="D66" s="315" t="str">
        <f t="shared" si="8"/>
        <v/>
      </c>
      <c r="E66" s="316" t="e">
        <f t="shared" si="1"/>
        <v>#VALUE!</v>
      </c>
      <c r="F66" s="315" t="e">
        <f t="shared" si="2"/>
        <v>#VALUE!</v>
      </c>
      <c r="G66" s="315" t="str">
        <f t="shared" si="6"/>
        <v/>
      </c>
      <c r="H66" s="315" t="str">
        <f t="shared" si="7"/>
        <v/>
      </c>
      <c r="I66" s="315" t="e">
        <f t="shared" si="3"/>
        <v>#VALUE!</v>
      </c>
      <c r="J66" s="315">
        <f>SUM($H$15:$H66)</f>
        <v>0</v>
      </c>
      <c r="K66" s="311"/>
      <c r="L66" s="311"/>
    </row>
    <row r="67" spans="1:12" x14ac:dyDescent="0.2">
      <c r="A67" s="312" t="str">
        <f t="shared" si="4"/>
        <v/>
      </c>
      <c r="B67" s="313" t="str">
        <f t="shared" si="0"/>
        <v/>
      </c>
      <c r="C67" s="315" t="str">
        <f t="shared" si="5"/>
        <v/>
      </c>
      <c r="D67" s="315" t="str">
        <f t="shared" si="8"/>
        <v/>
      </c>
      <c r="E67" s="316" t="e">
        <f t="shared" si="1"/>
        <v>#VALUE!</v>
      </c>
      <c r="F67" s="315" t="e">
        <f t="shared" si="2"/>
        <v>#VALUE!</v>
      </c>
      <c r="G67" s="315" t="str">
        <f t="shared" si="6"/>
        <v/>
      </c>
      <c r="H67" s="315" t="str">
        <f t="shared" si="7"/>
        <v/>
      </c>
      <c r="I67" s="315" t="e">
        <f t="shared" si="3"/>
        <v>#VALUE!</v>
      </c>
      <c r="J67" s="315">
        <f>SUM($H$15:$H67)</f>
        <v>0</v>
      </c>
      <c r="K67" s="311"/>
      <c r="L67" s="311"/>
    </row>
    <row r="68" spans="1:12" x14ac:dyDescent="0.2">
      <c r="A68" s="312" t="str">
        <f t="shared" si="4"/>
        <v/>
      </c>
      <c r="B68" s="313" t="str">
        <f t="shared" si="0"/>
        <v/>
      </c>
      <c r="C68" s="315" t="str">
        <f t="shared" si="5"/>
        <v/>
      </c>
      <c r="D68" s="315" t="str">
        <f t="shared" si="8"/>
        <v/>
      </c>
      <c r="E68" s="316" t="e">
        <f t="shared" si="1"/>
        <v>#VALUE!</v>
      </c>
      <c r="F68" s="315" t="e">
        <f t="shared" si="2"/>
        <v>#VALUE!</v>
      </c>
      <c r="G68" s="315" t="str">
        <f t="shared" si="6"/>
        <v/>
      </c>
      <c r="H68" s="315" t="str">
        <f t="shared" si="7"/>
        <v/>
      </c>
      <c r="I68" s="315" t="e">
        <f t="shared" si="3"/>
        <v>#VALUE!</v>
      </c>
      <c r="J68" s="315">
        <f>SUM($H$15:$H68)</f>
        <v>0</v>
      </c>
      <c r="K68" s="311"/>
      <c r="L68" s="311"/>
    </row>
    <row r="69" spans="1:12" x14ac:dyDescent="0.2">
      <c r="A69" s="312" t="str">
        <f t="shared" si="4"/>
        <v/>
      </c>
      <c r="B69" s="313" t="str">
        <f t="shared" si="0"/>
        <v/>
      </c>
      <c r="C69" s="315" t="str">
        <f t="shared" si="5"/>
        <v/>
      </c>
      <c r="D69" s="315" t="str">
        <f t="shared" si="8"/>
        <v/>
      </c>
      <c r="E69" s="316" t="e">
        <f t="shared" si="1"/>
        <v>#VALUE!</v>
      </c>
      <c r="F69" s="315" t="e">
        <f t="shared" si="2"/>
        <v>#VALUE!</v>
      </c>
      <c r="G69" s="315" t="str">
        <f t="shared" si="6"/>
        <v/>
      </c>
      <c r="H69" s="315" t="str">
        <f t="shared" si="7"/>
        <v/>
      </c>
      <c r="I69" s="315" t="e">
        <f t="shared" si="3"/>
        <v>#VALUE!</v>
      </c>
      <c r="J69" s="315">
        <f>SUM($H$15:$H69)</f>
        <v>0</v>
      </c>
      <c r="K69" s="311"/>
      <c r="L69" s="311"/>
    </row>
    <row r="70" spans="1:12" x14ac:dyDescent="0.2">
      <c r="A70" s="312" t="str">
        <f t="shared" si="4"/>
        <v/>
      </c>
      <c r="B70" s="313" t="str">
        <f t="shared" si="0"/>
        <v/>
      </c>
      <c r="C70" s="315" t="str">
        <f t="shared" si="5"/>
        <v/>
      </c>
      <c r="D70" s="315" t="str">
        <f t="shared" si="8"/>
        <v/>
      </c>
      <c r="E70" s="316" t="e">
        <f t="shared" si="1"/>
        <v>#VALUE!</v>
      </c>
      <c r="F70" s="315" t="e">
        <f t="shared" si="2"/>
        <v>#VALUE!</v>
      </c>
      <c r="G70" s="315" t="str">
        <f t="shared" si="6"/>
        <v/>
      </c>
      <c r="H70" s="315" t="str">
        <f t="shared" si="7"/>
        <v/>
      </c>
      <c r="I70" s="315" t="e">
        <f t="shared" si="3"/>
        <v>#VALUE!</v>
      </c>
      <c r="J70" s="315">
        <f>SUM($H$15:$H70)</f>
        <v>0</v>
      </c>
      <c r="K70" s="311"/>
      <c r="L70" s="311"/>
    </row>
    <row r="71" spans="1:12" x14ac:dyDescent="0.2">
      <c r="A71" s="312" t="str">
        <f t="shared" si="4"/>
        <v/>
      </c>
      <c r="B71" s="313" t="str">
        <f t="shared" si="0"/>
        <v/>
      </c>
      <c r="C71" s="315" t="str">
        <f t="shared" si="5"/>
        <v/>
      </c>
      <c r="D71" s="315" t="str">
        <f t="shared" si="8"/>
        <v/>
      </c>
      <c r="E71" s="316" t="e">
        <f t="shared" si="1"/>
        <v>#VALUE!</v>
      </c>
      <c r="F71" s="315" t="e">
        <f t="shared" si="2"/>
        <v>#VALUE!</v>
      </c>
      <c r="G71" s="315" t="str">
        <f t="shared" si="6"/>
        <v/>
      </c>
      <c r="H71" s="315" t="str">
        <f t="shared" si="7"/>
        <v/>
      </c>
      <c r="I71" s="315" t="e">
        <f t="shared" si="3"/>
        <v>#VALUE!</v>
      </c>
      <c r="J71" s="315">
        <f>SUM($H$15:$H71)</f>
        <v>0</v>
      </c>
      <c r="K71" s="311"/>
      <c r="L71" s="311"/>
    </row>
    <row r="72" spans="1:12" x14ac:dyDescent="0.2">
      <c r="A72" s="312" t="str">
        <f t="shared" si="4"/>
        <v/>
      </c>
      <c r="B72" s="313" t="str">
        <f t="shared" si="0"/>
        <v/>
      </c>
      <c r="C72" s="315" t="str">
        <f t="shared" si="5"/>
        <v/>
      </c>
      <c r="D72" s="315" t="str">
        <f t="shared" si="8"/>
        <v/>
      </c>
      <c r="E72" s="316" t="e">
        <f t="shared" si="1"/>
        <v>#VALUE!</v>
      </c>
      <c r="F72" s="315" t="e">
        <f t="shared" si="2"/>
        <v>#VALUE!</v>
      </c>
      <c r="G72" s="315" t="str">
        <f t="shared" si="6"/>
        <v/>
      </c>
      <c r="H72" s="315" t="str">
        <f t="shared" si="7"/>
        <v/>
      </c>
      <c r="I72" s="315" t="e">
        <f t="shared" si="3"/>
        <v>#VALUE!</v>
      </c>
      <c r="J72" s="315">
        <f>SUM($H$15:$H72)</f>
        <v>0</v>
      </c>
      <c r="K72" s="311"/>
      <c r="L72" s="311"/>
    </row>
    <row r="73" spans="1:12" x14ac:dyDescent="0.2">
      <c r="A73" s="312" t="str">
        <f t="shared" si="4"/>
        <v/>
      </c>
      <c r="B73" s="313" t="str">
        <f t="shared" si="0"/>
        <v/>
      </c>
      <c r="C73" s="315" t="str">
        <f t="shared" si="5"/>
        <v/>
      </c>
      <c r="D73" s="315" t="str">
        <f t="shared" si="8"/>
        <v/>
      </c>
      <c r="E73" s="316" t="e">
        <f t="shared" si="1"/>
        <v>#VALUE!</v>
      </c>
      <c r="F73" s="315" t="e">
        <f t="shared" si="2"/>
        <v>#VALUE!</v>
      </c>
      <c r="G73" s="315" t="str">
        <f t="shared" si="6"/>
        <v/>
      </c>
      <c r="H73" s="315" t="str">
        <f t="shared" si="7"/>
        <v/>
      </c>
      <c r="I73" s="315" t="e">
        <f t="shared" si="3"/>
        <v>#VALUE!</v>
      </c>
      <c r="J73" s="315">
        <f>SUM($H$15:$H73)</f>
        <v>0</v>
      </c>
      <c r="K73" s="311"/>
      <c r="L73" s="311"/>
    </row>
    <row r="74" spans="1:12" x14ac:dyDescent="0.2">
      <c r="A74" s="312" t="str">
        <f t="shared" si="4"/>
        <v/>
      </c>
      <c r="B74" s="313" t="str">
        <f t="shared" si="0"/>
        <v/>
      </c>
      <c r="C74" s="315" t="str">
        <f t="shared" si="5"/>
        <v/>
      </c>
      <c r="D74" s="315" t="str">
        <f t="shared" si="8"/>
        <v/>
      </c>
      <c r="E74" s="316" t="e">
        <f t="shared" si="1"/>
        <v>#VALUE!</v>
      </c>
      <c r="F74" s="315" t="e">
        <f t="shared" si="2"/>
        <v>#VALUE!</v>
      </c>
      <c r="G74" s="315" t="str">
        <f t="shared" si="6"/>
        <v/>
      </c>
      <c r="H74" s="315" t="str">
        <f t="shared" si="7"/>
        <v/>
      </c>
      <c r="I74" s="315" t="e">
        <f t="shared" si="3"/>
        <v>#VALUE!</v>
      </c>
      <c r="J74" s="315">
        <f>SUM($H$15:$H74)</f>
        <v>0</v>
      </c>
      <c r="K74" s="311"/>
      <c r="L74" s="311"/>
    </row>
    <row r="75" spans="1:12" x14ac:dyDescent="0.2">
      <c r="A75" s="312" t="str">
        <f t="shared" si="4"/>
        <v/>
      </c>
      <c r="B75" s="313" t="str">
        <f t="shared" si="0"/>
        <v/>
      </c>
      <c r="C75" s="315" t="str">
        <f t="shared" si="5"/>
        <v/>
      </c>
      <c r="D75" s="315" t="str">
        <f t="shared" si="8"/>
        <v/>
      </c>
      <c r="E75" s="316" t="e">
        <f t="shared" si="1"/>
        <v>#VALUE!</v>
      </c>
      <c r="F75" s="315" t="e">
        <f t="shared" si="2"/>
        <v>#VALUE!</v>
      </c>
      <c r="G75" s="315" t="str">
        <f t="shared" si="6"/>
        <v/>
      </c>
      <c r="H75" s="315" t="str">
        <f t="shared" si="7"/>
        <v/>
      </c>
      <c r="I75" s="315" t="e">
        <f t="shared" si="3"/>
        <v>#VALUE!</v>
      </c>
      <c r="J75" s="315">
        <f>SUM($H$15:$H75)</f>
        <v>0</v>
      </c>
      <c r="K75" s="311"/>
      <c r="L75" s="311"/>
    </row>
    <row r="76" spans="1:12" x14ac:dyDescent="0.2">
      <c r="A76" s="312" t="str">
        <f t="shared" si="4"/>
        <v/>
      </c>
      <c r="B76" s="313" t="str">
        <f t="shared" si="0"/>
        <v/>
      </c>
      <c r="C76" s="315" t="str">
        <f t="shared" si="5"/>
        <v/>
      </c>
      <c r="D76" s="315" t="str">
        <f t="shared" si="8"/>
        <v/>
      </c>
      <c r="E76" s="316" t="e">
        <f t="shared" si="1"/>
        <v>#VALUE!</v>
      </c>
      <c r="F76" s="315" t="e">
        <f t="shared" si="2"/>
        <v>#VALUE!</v>
      </c>
      <c r="G76" s="315" t="str">
        <f t="shared" si="6"/>
        <v/>
      </c>
      <c r="H76" s="315" t="str">
        <f t="shared" si="7"/>
        <v/>
      </c>
      <c r="I76" s="315" t="e">
        <f t="shared" si="3"/>
        <v>#VALUE!</v>
      </c>
      <c r="J76" s="315">
        <f>SUM($H$15:$H76)</f>
        <v>0</v>
      </c>
      <c r="K76" s="311"/>
      <c r="L76" s="311"/>
    </row>
    <row r="77" spans="1:12" x14ac:dyDescent="0.2">
      <c r="A77" s="312" t="str">
        <f t="shared" si="4"/>
        <v/>
      </c>
      <c r="B77" s="313" t="str">
        <f t="shared" si="0"/>
        <v/>
      </c>
      <c r="C77" s="315" t="str">
        <f t="shared" si="5"/>
        <v/>
      </c>
      <c r="D77" s="315" t="str">
        <f t="shared" si="8"/>
        <v/>
      </c>
      <c r="E77" s="316" t="e">
        <f t="shared" si="1"/>
        <v>#VALUE!</v>
      </c>
      <c r="F77" s="315" t="e">
        <f t="shared" si="2"/>
        <v>#VALUE!</v>
      </c>
      <c r="G77" s="315" t="str">
        <f t="shared" si="6"/>
        <v/>
      </c>
      <c r="H77" s="315" t="str">
        <f t="shared" si="7"/>
        <v/>
      </c>
      <c r="I77" s="315" t="e">
        <f t="shared" si="3"/>
        <v>#VALUE!</v>
      </c>
      <c r="J77" s="315">
        <f>SUM($H$15:$H77)</f>
        <v>0</v>
      </c>
      <c r="K77" s="311"/>
      <c r="L77" s="311"/>
    </row>
    <row r="78" spans="1:12" x14ac:dyDescent="0.2">
      <c r="A78" s="312" t="str">
        <f t="shared" si="4"/>
        <v/>
      </c>
      <c r="B78" s="313" t="str">
        <f t="shared" si="0"/>
        <v/>
      </c>
      <c r="C78" s="315" t="str">
        <f t="shared" si="5"/>
        <v/>
      </c>
      <c r="D78" s="315" t="str">
        <f t="shared" si="8"/>
        <v/>
      </c>
      <c r="E78" s="316" t="e">
        <f t="shared" si="1"/>
        <v>#VALUE!</v>
      </c>
      <c r="F78" s="315" t="e">
        <f t="shared" si="2"/>
        <v>#VALUE!</v>
      </c>
      <c r="G78" s="315" t="str">
        <f t="shared" si="6"/>
        <v/>
      </c>
      <c r="H78" s="315" t="str">
        <f t="shared" si="7"/>
        <v/>
      </c>
      <c r="I78" s="315" t="e">
        <f t="shared" si="3"/>
        <v>#VALUE!</v>
      </c>
      <c r="J78" s="315">
        <f>SUM($H$15:$H78)</f>
        <v>0</v>
      </c>
      <c r="K78" s="311"/>
      <c r="L78" s="311"/>
    </row>
    <row r="79" spans="1:12" x14ac:dyDescent="0.2">
      <c r="A79" s="312" t="str">
        <f t="shared" si="4"/>
        <v/>
      </c>
      <c r="B79" s="313" t="str">
        <f t="shared" ref="B79:B142" si="9">IF(Pay_Num&lt;&gt;"",DATE(YEAR(Loan_Start),MONTH(Loan_Start)+(Pay_Num)*12/Num_Pmt_Per_Year,DAY(Loan_Start)),"")</f>
        <v/>
      </c>
      <c r="C79" s="315" t="str">
        <f t="shared" si="5"/>
        <v/>
      </c>
      <c r="D79" s="315" t="str">
        <f t="shared" si="8"/>
        <v/>
      </c>
      <c r="E79" s="316" t="e">
        <f t="shared" ref="E79:E142" si="10">IF(AND(Pay_Num&lt;&gt;"",Sched_Pay+Scheduled_Extra_Payments&lt;Beg_Bal),Scheduled_Extra_Payments,IF(AND(Pay_Num&lt;&gt;"",Beg_Bal-Sched_Pay&gt;0),Beg_Bal-Sched_Pay,IF(Pay_Num&lt;&gt;"",0,"")))</f>
        <v>#VALUE!</v>
      </c>
      <c r="F79" s="315" t="e">
        <f t="shared" ref="F79:F142" si="11">IF(AND(Pay_Num&lt;&gt;"",Sched_Pay+Extra_Pay&lt;Beg_Bal),Sched_Pay+Extra_Pay,IF(Pay_Num&lt;&gt;"",Beg_Bal,""))</f>
        <v>#VALUE!</v>
      </c>
      <c r="G79" s="315" t="str">
        <f t="shared" si="6"/>
        <v/>
      </c>
      <c r="H79" s="315" t="str">
        <f t="shared" si="7"/>
        <v/>
      </c>
      <c r="I79" s="315" t="e">
        <f t="shared" ref="I79:I142" si="12">IF(AND(Pay_Num&lt;&gt;"",Sched_Pay+Extra_Pay&lt;Beg_Bal),Beg_Bal-Princ,IF(Pay_Num&lt;&gt;"",0,""))</f>
        <v>#VALUE!</v>
      </c>
      <c r="J79" s="315">
        <f>SUM($H$15:$H79)</f>
        <v>0</v>
      </c>
      <c r="K79" s="311"/>
      <c r="L79" s="311"/>
    </row>
    <row r="80" spans="1:12" x14ac:dyDescent="0.2">
      <c r="A80" s="312" t="str">
        <f t="shared" ref="A80:A143" si="13">IF(Values_Entered,A79+1,"")</f>
        <v/>
      </c>
      <c r="B80" s="313" t="str">
        <f t="shared" si="9"/>
        <v/>
      </c>
      <c r="C80" s="315" t="str">
        <f t="shared" ref="C80:C143" si="14">IF(Pay_Num&lt;&gt;"",I79,"")</f>
        <v/>
      </c>
      <c r="D80" s="315" t="str">
        <f t="shared" si="8"/>
        <v/>
      </c>
      <c r="E80" s="316" t="e">
        <f t="shared" si="10"/>
        <v>#VALUE!</v>
      </c>
      <c r="F80" s="315" t="e">
        <f t="shared" si="11"/>
        <v>#VALUE!</v>
      </c>
      <c r="G80" s="315" t="str">
        <f t="shared" ref="G80:G143" si="15">IF(Pay_Num&lt;&gt;"",Total_Pay-Int,"")</f>
        <v/>
      </c>
      <c r="H80" s="315" t="str">
        <f t="shared" ref="H80:H143" si="16">IF(Pay_Num&lt;&gt;"",Beg_Bal*Interest_Rate/Num_Pmt_Per_Year,"")</f>
        <v/>
      </c>
      <c r="I80" s="315" t="e">
        <f t="shared" si="12"/>
        <v>#VALUE!</v>
      </c>
      <c r="J80" s="315">
        <f>SUM($H$15:$H80)</f>
        <v>0</v>
      </c>
      <c r="K80" s="311"/>
      <c r="L80" s="311"/>
    </row>
    <row r="81" spans="1:12" x14ac:dyDescent="0.2">
      <c r="A81" s="312" t="str">
        <f t="shared" si="13"/>
        <v/>
      </c>
      <c r="B81" s="313" t="str">
        <f t="shared" si="9"/>
        <v/>
      </c>
      <c r="C81" s="315" t="str">
        <f t="shared" si="14"/>
        <v/>
      </c>
      <c r="D81" s="315" t="str">
        <f t="shared" ref="D81:D144" si="17">IF(Pay_Num&lt;&gt;"",Scheduled_Monthly_Payment,"")</f>
        <v/>
      </c>
      <c r="E81" s="316" t="e">
        <f t="shared" si="10"/>
        <v>#VALUE!</v>
      </c>
      <c r="F81" s="315" t="e">
        <f t="shared" si="11"/>
        <v>#VALUE!</v>
      </c>
      <c r="G81" s="315" t="str">
        <f t="shared" si="15"/>
        <v/>
      </c>
      <c r="H81" s="315" t="str">
        <f t="shared" si="16"/>
        <v/>
      </c>
      <c r="I81" s="315" t="e">
        <f t="shared" si="12"/>
        <v>#VALUE!</v>
      </c>
      <c r="J81" s="315">
        <f>SUM($H$15:$H81)</f>
        <v>0</v>
      </c>
      <c r="K81" s="311"/>
      <c r="L81" s="311"/>
    </row>
    <row r="82" spans="1:12" x14ac:dyDescent="0.2">
      <c r="A82" s="312" t="str">
        <f t="shared" si="13"/>
        <v/>
      </c>
      <c r="B82" s="313" t="str">
        <f t="shared" si="9"/>
        <v/>
      </c>
      <c r="C82" s="315" t="str">
        <f t="shared" si="14"/>
        <v/>
      </c>
      <c r="D82" s="315" t="str">
        <f t="shared" si="17"/>
        <v/>
      </c>
      <c r="E82" s="316" t="e">
        <f t="shared" si="10"/>
        <v>#VALUE!</v>
      </c>
      <c r="F82" s="315" t="e">
        <f t="shared" si="11"/>
        <v>#VALUE!</v>
      </c>
      <c r="G82" s="315" t="str">
        <f t="shared" si="15"/>
        <v/>
      </c>
      <c r="H82" s="315" t="str">
        <f t="shared" si="16"/>
        <v/>
      </c>
      <c r="I82" s="315" t="e">
        <f t="shared" si="12"/>
        <v>#VALUE!</v>
      </c>
      <c r="J82" s="315">
        <f>SUM($H$15:$H82)</f>
        <v>0</v>
      </c>
      <c r="K82" s="311"/>
      <c r="L82" s="311"/>
    </row>
    <row r="83" spans="1:12" x14ac:dyDescent="0.2">
      <c r="A83" s="312" t="str">
        <f t="shared" si="13"/>
        <v/>
      </c>
      <c r="B83" s="313" t="str">
        <f t="shared" si="9"/>
        <v/>
      </c>
      <c r="C83" s="315" t="str">
        <f t="shared" si="14"/>
        <v/>
      </c>
      <c r="D83" s="315" t="str">
        <f t="shared" si="17"/>
        <v/>
      </c>
      <c r="E83" s="316" t="e">
        <f t="shared" si="10"/>
        <v>#VALUE!</v>
      </c>
      <c r="F83" s="315" t="e">
        <f t="shared" si="11"/>
        <v>#VALUE!</v>
      </c>
      <c r="G83" s="315" t="str">
        <f t="shared" si="15"/>
        <v/>
      </c>
      <c r="H83" s="315" t="str">
        <f t="shared" si="16"/>
        <v/>
      </c>
      <c r="I83" s="315" t="e">
        <f t="shared" si="12"/>
        <v>#VALUE!</v>
      </c>
      <c r="J83" s="315">
        <f>SUM($H$15:$H83)</f>
        <v>0</v>
      </c>
      <c r="K83" s="311"/>
      <c r="L83" s="311"/>
    </row>
    <row r="84" spans="1:12" x14ac:dyDescent="0.2">
      <c r="A84" s="312" t="str">
        <f t="shared" si="13"/>
        <v/>
      </c>
      <c r="B84" s="313" t="str">
        <f t="shared" si="9"/>
        <v/>
      </c>
      <c r="C84" s="315" t="str">
        <f t="shared" si="14"/>
        <v/>
      </c>
      <c r="D84" s="315" t="str">
        <f t="shared" si="17"/>
        <v/>
      </c>
      <c r="E84" s="316" t="e">
        <f t="shared" si="10"/>
        <v>#VALUE!</v>
      </c>
      <c r="F84" s="315" t="e">
        <f t="shared" si="11"/>
        <v>#VALUE!</v>
      </c>
      <c r="G84" s="315" t="str">
        <f t="shared" si="15"/>
        <v/>
      </c>
      <c r="H84" s="315" t="str">
        <f t="shared" si="16"/>
        <v/>
      </c>
      <c r="I84" s="315" t="e">
        <f t="shared" si="12"/>
        <v>#VALUE!</v>
      </c>
      <c r="J84" s="315">
        <f>SUM($H$15:$H84)</f>
        <v>0</v>
      </c>
      <c r="K84" s="311"/>
      <c r="L84" s="311"/>
    </row>
    <row r="85" spans="1:12" x14ac:dyDescent="0.2">
      <c r="A85" s="312" t="str">
        <f t="shared" si="13"/>
        <v/>
      </c>
      <c r="B85" s="313" t="str">
        <f t="shared" si="9"/>
        <v/>
      </c>
      <c r="C85" s="315" t="str">
        <f t="shared" si="14"/>
        <v/>
      </c>
      <c r="D85" s="315" t="str">
        <f t="shared" si="17"/>
        <v/>
      </c>
      <c r="E85" s="316" t="e">
        <f t="shared" si="10"/>
        <v>#VALUE!</v>
      </c>
      <c r="F85" s="315" t="e">
        <f t="shared" si="11"/>
        <v>#VALUE!</v>
      </c>
      <c r="G85" s="315" t="str">
        <f t="shared" si="15"/>
        <v/>
      </c>
      <c r="H85" s="315" t="str">
        <f t="shared" si="16"/>
        <v/>
      </c>
      <c r="I85" s="315" t="e">
        <f t="shared" si="12"/>
        <v>#VALUE!</v>
      </c>
      <c r="J85" s="315">
        <f>SUM($H$15:$H85)</f>
        <v>0</v>
      </c>
      <c r="K85" s="311"/>
      <c r="L85" s="311"/>
    </row>
    <row r="86" spans="1:12" x14ac:dyDescent="0.2">
      <c r="A86" s="312" t="str">
        <f t="shared" si="13"/>
        <v/>
      </c>
      <c r="B86" s="313" t="str">
        <f t="shared" si="9"/>
        <v/>
      </c>
      <c r="C86" s="315" t="str">
        <f t="shared" si="14"/>
        <v/>
      </c>
      <c r="D86" s="315" t="str">
        <f t="shared" si="17"/>
        <v/>
      </c>
      <c r="E86" s="316" t="e">
        <f t="shared" si="10"/>
        <v>#VALUE!</v>
      </c>
      <c r="F86" s="315" t="e">
        <f t="shared" si="11"/>
        <v>#VALUE!</v>
      </c>
      <c r="G86" s="315" t="str">
        <f t="shared" si="15"/>
        <v/>
      </c>
      <c r="H86" s="315" t="str">
        <f t="shared" si="16"/>
        <v/>
      </c>
      <c r="I86" s="315" t="e">
        <f t="shared" si="12"/>
        <v>#VALUE!</v>
      </c>
      <c r="J86" s="315">
        <f>SUM($H$15:$H86)</f>
        <v>0</v>
      </c>
      <c r="K86" s="311"/>
      <c r="L86" s="311"/>
    </row>
    <row r="87" spans="1:12" x14ac:dyDescent="0.2">
      <c r="A87" s="312" t="str">
        <f t="shared" si="13"/>
        <v/>
      </c>
      <c r="B87" s="313" t="str">
        <f t="shared" si="9"/>
        <v/>
      </c>
      <c r="C87" s="315" t="str">
        <f t="shared" si="14"/>
        <v/>
      </c>
      <c r="D87" s="315" t="str">
        <f t="shared" si="17"/>
        <v/>
      </c>
      <c r="E87" s="316" t="e">
        <f t="shared" si="10"/>
        <v>#VALUE!</v>
      </c>
      <c r="F87" s="315" t="e">
        <f t="shared" si="11"/>
        <v>#VALUE!</v>
      </c>
      <c r="G87" s="315" t="str">
        <f t="shared" si="15"/>
        <v/>
      </c>
      <c r="H87" s="315" t="str">
        <f t="shared" si="16"/>
        <v/>
      </c>
      <c r="I87" s="315" t="e">
        <f t="shared" si="12"/>
        <v>#VALUE!</v>
      </c>
      <c r="J87" s="315">
        <f>SUM($H$15:$H87)</f>
        <v>0</v>
      </c>
      <c r="K87" s="311"/>
      <c r="L87" s="311"/>
    </row>
    <row r="88" spans="1:12" x14ac:dyDescent="0.2">
      <c r="A88" s="312" t="str">
        <f t="shared" si="13"/>
        <v/>
      </c>
      <c r="B88" s="313" t="str">
        <f t="shared" si="9"/>
        <v/>
      </c>
      <c r="C88" s="315" t="str">
        <f t="shared" si="14"/>
        <v/>
      </c>
      <c r="D88" s="315" t="str">
        <f t="shared" si="17"/>
        <v/>
      </c>
      <c r="E88" s="316" t="e">
        <f t="shared" si="10"/>
        <v>#VALUE!</v>
      </c>
      <c r="F88" s="315" t="e">
        <f t="shared" si="11"/>
        <v>#VALUE!</v>
      </c>
      <c r="G88" s="315" t="str">
        <f t="shared" si="15"/>
        <v/>
      </c>
      <c r="H88" s="315" t="str">
        <f t="shared" si="16"/>
        <v/>
      </c>
      <c r="I88" s="315" t="e">
        <f t="shared" si="12"/>
        <v>#VALUE!</v>
      </c>
      <c r="J88" s="315">
        <f>SUM($H$15:$H88)</f>
        <v>0</v>
      </c>
      <c r="K88" s="311"/>
      <c r="L88" s="311"/>
    </row>
    <row r="89" spans="1:12" x14ac:dyDescent="0.2">
      <c r="A89" s="312" t="str">
        <f t="shared" si="13"/>
        <v/>
      </c>
      <c r="B89" s="313" t="str">
        <f t="shared" si="9"/>
        <v/>
      </c>
      <c r="C89" s="315" t="str">
        <f t="shared" si="14"/>
        <v/>
      </c>
      <c r="D89" s="315" t="str">
        <f t="shared" si="17"/>
        <v/>
      </c>
      <c r="E89" s="316" t="e">
        <f t="shared" si="10"/>
        <v>#VALUE!</v>
      </c>
      <c r="F89" s="315" t="e">
        <f t="shared" si="11"/>
        <v>#VALUE!</v>
      </c>
      <c r="G89" s="315" t="str">
        <f t="shared" si="15"/>
        <v/>
      </c>
      <c r="H89" s="315" t="str">
        <f t="shared" si="16"/>
        <v/>
      </c>
      <c r="I89" s="315" t="e">
        <f t="shared" si="12"/>
        <v>#VALUE!</v>
      </c>
      <c r="J89" s="315">
        <f>SUM($H$15:$H89)</f>
        <v>0</v>
      </c>
      <c r="K89" s="311"/>
      <c r="L89" s="311"/>
    </row>
    <row r="90" spans="1:12" x14ac:dyDescent="0.2">
      <c r="A90" s="312" t="str">
        <f t="shared" si="13"/>
        <v/>
      </c>
      <c r="B90" s="313" t="str">
        <f t="shared" si="9"/>
        <v/>
      </c>
      <c r="C90" s="315" t="str">
        <f t="shared" si="14"/>
        <v/>
      </c>
      <c r="D90" s="315" t="str">
        <f t="shared" si="17"/>
        <v/>
      </c>
      <c r="E90" s="316" t="e">
        <f t="shared" si="10"/>
        <v>#VALUE!</v>
      </c>
      <c r="F90" s="315" t="e">
        <f t="shared" si="11"/>
        <v>#VALUE!</v>
      </c>
      <c r="G90" s="315" t="str">
        <f t="shared" si="15"/>
        <v/>
      </c>
      <c r="H90" s="315" t="str">
        <f t="shared" si="16"/>
        <v/>
      </c>
      <c r="I90" s="315" t="e">
        <f t="shared" si="12"/>
        <v>#VALUE!</v>
      </c>
      <c r="J90" s="315">
        <f>SUM($H$15:$H90)</f>
        <v>0</v>
      </c>
      <c r="K90" s="311"/>
      <c r="L90" s="311"/>
    </row>
    <row r="91" spans="1:12" x14ac:dyDescent="0.2">
      <c r="A91" s="312" t="str">
        <f t="shared" si="13"/>
        <v/>
      </c>
      <c r="B91" s="313" t="str">
        <f t="shared" si="9"/>
        <v/>
      </c>
      <c r="C91" s="315" t="str">
        <f t="shared" si="14"/>
        <v/>
      </c>
      <c r="D91" s="315" t="str">
        <f t="shared" si="17"/>
        <v/>
      </c>
      <c r="E91" s="316" t="e">
        <f t="shared" si="10"/>
        <v>#VALUE!</v>
      </c>
      <c r="F91" s="315" t="e">
        <f t="shared" si="11"/>
        <v>#VALUE!</v>
      </c>
      <c r="G91" s="315" t="str">
        <f t="shared" si="15"/>
        <v/>
      </c>
      <c r="H91" s="315" t="str">
        <f t="shared" si="16"/>
        <v/>
      </c>
      <c r="I91" s="315" t="e">
        <f t="shared" si="12"/>
        <v>#VALUE!</v>
      </c>
      <c r="J91" s="315">
        <f>SUM($H$15:$H91)</f>
        <v>0</v>
      </c>
      <c r="K91" s="311"/>
      <c r="L91" s="311"/>
    </row>
    <row r="92" spans="1:12" x14ac:dyDescent="0.2">
      <c r="A92" s="312" t="str">
        <f t="shared" si="13"/>
        <v/>
      </c>
      <c r="B92" s="313" t="str">
        <f t="shared" si="9"/>
        <v/>
      </c>
      <c r="C92" s="315" t="str">
        <f t="shared" si="14"/>
        <v/>
      </c>
      <c r="D92" s="315" t="str">
        <f t="shared" si="17"/>
        <v/>
      </c>
      <c r="E92" s="316" t="e">
        <f t="shared" si="10"/>
        <v>#VALUE!</v>
      </c>
      <c r="F92" s="315" t="e">
        <f t="shared" si="11"/>
        <v>#VALUE!</v>
      </c>
      <c r="G92" s="315" t="str">
        <f t="shared" si="15"/>
        <v/>
      </c>
      <c r="H92" s="315" t="str">
        <f t="shared" si="16"/>
        <v/>
      </c>
      <c r="I92" s="315" t="e">
        <f t="shared" si="12"/>
        <v>#VALUE!</v>
      </c>
      <c r="J92" s="315">
        <f>SUM($H$15:$H92)</f>
        <v>0</v>
      </c>
      <c r="K92" s="311"/>
      <c r="L92" s="311"/>
    </row>
    <row r="93" spans="1:12" x14ac:dyDescent="0.2">
      <c r="A93" s="312" t="str">
        <f t="shared" si="13"/>
        <v/>
      </c>
      <c r="B93" s="313" t="str">
        <f t="shared" si="9"/>
        <v/>
      </c>
      <c r="C93" s="315" t="str">
        <f t="shared" si="14"/>
        <v/>
      </c>
      <c r="D93" s="315" t="str">
        <f t="shared" si="17"/>
        <v/>
      </c>
      <c r="E93" s="316" t="e">
        <f t="shared" si="10"/>
        <v>#VALUE!</v>
      </c>
      <c r="F93" s="315" t="e">
        <f t="shared" si="11"/>
        <v>#VALUE!</v>
      </c>
      <c r="G93" s="315" t="str">
        <f t="shared" si="15"/>
        <v/>
      </c>
      <c r="H93" s="315" t="str">
        <f t="shared" si="16"/>
        <v/>
      </c>
      <c r="I93" s="315" t="e">
        <f t="shared" si="12"/>
        <v>#VALUE!</v>
      </c>
      <c r="J93" s="315">
        <f>SUM($H$15:$H93)</f>
        <v>0</v>
      </c>
      <c r="K93" s="311"/>
      <c r="L93" s="311"/>
    </row>
    <row r="94" spans="1:12" x14ac:dyDescent="0.2">
      <c r="A94" s="312" t="str">
        <f t="shared" si="13"/>
        <v/>
      </c>
      <c r="B94" s="313" t="str">
        <f t="shared" si="9"/>
        <v/>
      </c>
      <c r="C94" s="315" t="str">
        <f t="shared" si="14"/>
        <v/>
      </c>
      <c r="D94" s="315" t="str">
        <f t="shared" si="17"/>
        <v/>
      </c>
      <c r="E94" s="316" t="e">
        <f t="shared" si="10"/>
        <v>#VALUE!</v>
      </c>
      <c r="F94" s="315" t="e">
        <f t="shared" si="11"/>
        <v>#VALUE!</v>
      </c>
      <c r="G94" s="315" t="str">
        <f t="shared" si="15"/>
        <v/>
      </c>
      <c r="H94" s="315" t="str">
        <f t="shared" si="16"/>
        <v/>
      </c>
      <c r="I94" s="315" t="e">
        <f t="shared" si="12"/>
        <v>#VALUE!</v>
      </c>
      <c r="J94" s="315">
        <f>SUM($H$15:$H94)</f>
        <v>0</v>
      </c>
      <c r="K94" s="311"/>
      <c r="L94" s="311"/>
    </row>
    <row r="95" spans="1:12" x14ac:dyDescent="0.2">
      <c r="A95" s="312" t="str">
        <f t="shared" si="13"/>
        <v/>
      </c>
      <c r="B95" s="313" t="str">
        <f t="shared" si="9"/>
        <v/>
      </c>
      <c r="C95" s="315" t="str">
        <f t="shared" si="14"/>
        <v/>
      </c>
      <c r="D95" s="315" t="str">
        <f t="shared" si="17"/>
        <v/>
      </c>
      <c r="E95" s="316" t="e">
        <f t="shared" si="10"/>
        <v>#VALUE!</v>
      </c>
      <c r="F95" s="315" t="e">
        <f t="shared" si="11"/>
        <v>#VALUE!</v>
      </c>
      <c r="G95" s="315" t="str">
        <f t="shared" si="15"/>
        <v/>
      </c>
      <c r="H95" s="315" t="str">
        <f t="shared" si="16"/>
        <v/>
      </c>
      <c r="I95" s="315" t="e">
        <f t="shared" si="12"/>
        <v>#VALUE!</v>
      </c>
      <c r="J95" s="315">
        <f>SUM($H$15:$H95)</f>
        <v>0</v>
      </c>
      <c r="K95" s="311"/>
      <c r="L95" s="311"/>
    </row>
    <row r="96" spans="1:12" x14ac:dyDescent="0.2">
      <c r="A96" s="312" t="str">
        <f t="shared" si="13"/>
        <v/>
      </c>
      <c r="B96" s="313" t="str">
        <f t="shared" si="9"/>
        <v/>
      </c>
      <c r="C96" s="315" t="str">
        <f t="shared" si="14"/>
        <v/>
      </c>
      <c r="D96" s="315" t="str">
        <f t="shared" si="17"/>
        <v/>
      </c>
      <c r="E96" s="316" t="e">
        <f t="shared" si="10"/>
        <v>#VALUE!</v>
      </c>
      <c r="F96" s="315" t="e">
        <f t="shared" si="11"/>
        <v>#VALUE!</v>
      </c>
      <c r="G96" s="315" t="str">
        <f t="shared" si="15"/>
        <v/>
      </c>
      <c r="H96" s="315" t="str">
        <f t="shared" si="16"/>
        <v/>
      </c>
      <c r="I96" s="315" t="e">
        <f t="shared" si="12"/>
        <v>#VALUE!</v>
      </c>
      <c r="J96" s="315">
        <f>SUM($H$15:$H96)</f>
        <v>0</v>
      </c>
      <c r="K96" s="311"/>
      <c r="L96" s="311"/>
    </row>
    <row r="97" spans="1:12" x14ac:dyDescent="0.2">
      <c r="A97" s="312" t="str">
        <f t="shared" si="13"/>
        <v/>
      </c>
      <c r="B97" s="313" t="str">
        <f t="shared" si="9"/>
        <v/>
      </c>
      <c r="C97" s="315" t="str">
        <f t="shared" si="14"/>
        <v/>
      </c>
      <c r="D97" s="315" t="str">
        <f t="shared" si="17"/>
        <v/>
      </c>
      <c r="E97" s="316" t="e">
        <f t="shared" si="10"/>
        <v>#VALUE!</v>
      </c>
      <c r="F97" s="315" t="e">
        <f t="shared" si="11"/>
        <v>#VALUE!</v>
      </c>
      <c r="G97" s="315" t="str">
        <f t="shared" si="15"/>
        <v/>
      </c>
      <c r="H97" s="315" t="str">
        <f t="shared" si="16"/>
        <v/>
      </c>
      <c r="I97" s="315" t="e">
        <f t="shared" si="12"/>
        <v>#VALUE!</v>
      </c>
      <c r="J97" s="315">
        <f>SUM($H$15:$H97)</f>
        <v>0</v>
      </c>
      <c r="K97" s="311"/>
      <c r="L97" s="311"/>
    </row>
    <row r="98" spans="1:12" x14ac:dyDescent="0.2">
      <c r="A98" s="312" t="str">
        <f t="shared" si="13"/>
        <v/>
      </c>
      <c r="B98" s="313" t="str">
        <f t="shared" si="9"/>
        <v/>
      </c>
      <c r="C98" s="315" t="str">
        <f t="shared" si="14"/>
        <v/>
      </c>
      <c r="D98" s="315" t="str">
        <f t="shared" si="17"/>
        <v/>
      </c>
      <c r="E98" s="316" t="e">
        <f t="shared" si="10"/>
        <v>#VALUE!</v>
      </c>
      <c r="F98" s="315" t="e">
        <f t="shared" si="11"/>
        <v>#VALUE!</v>
      </c>
      <c r="G98" s="315" t="str">
        <f t="shared" si="15"/>
        <v/>
      </c>
      <c r="H98" s="315" t="str">
        <f t="shared" si="16"/>
        <v/>
      </c>
      <c r="I98" s="315" t="e">
        <f t="shared" si="12"/>
        <v>#VALUE!</v>
      </c>
      <c r="J98" s="315">
        <f>SUM($H$15:$H98)</f>
        <v>0</v>
      </c>
      <c r="K98" s="311"/>
      <c r="L98" s="311"/>
    </row>
    <row r="99" spans="1:12" x14ac:dyDescent="0.2">
      <c r="A99" s="312" t="str">
        <f t="shared" si="13"/>
        <v/>
      </c>
      <c r="B99" s="313" t="str">
        <f t="shared" si="9"/>
        <v/>
      </c>
      <c r="C99" s="315" t="str">
        <f t="shared" si="14"/>
        <v/>
      </c>
      <c r="D99" s="315" t="str">
        <f t="shared" si="17"/>
        <v/>
      </c>
      <c r="E99" s="316" t="e">
        <f t="shared" si="10"/>
        <v>#VALUE!</v>
      </c>
      <c r="F99" s="315" t="e">
        <f t="shared" si="11"/>
        <v>#VALUE!</v>
      </c>
      <c r="G99" s="315" t="str">
        <f t="shared" si="15"/>
        <v/>
      </c>
      <c r="H99" s="315" t="str">
        <f t="shared" si="16"/>
        <v/>
      </c>
      <c r="I99" s="315" t="e">
        <f t="shared" si="12"/>
        <v>#VALUE!</v>
      </c>
      <c r="J99" s="315">
        <f>SUM($H$15:$H99)</f>
        <v>0</v>
      </c>
      <c r="K99" s="311"/>
      <c r="L99" s="311"/>
    </row>
    <row r="100" spans="1:12" x14ac:dyDescent="0.2">
      <c r="A100" s="312" t="str">
        <f t="shared" si="13"/>
        <v/>
      </c>
      <c r="B100" s="313" t="str">
        <f t="shared" si="9"/>
        <v/>
      </c>
      <c r="C100" s="315" t="str">
        <f t="shared" si="14"/>
        <v/>
      </c>
      <c r="D100" s="315" t="str">
        <f t="shared" si="17"/>
        <v/>
      </c>
      <c r="E100" s="316" t="e">
        <f t="shared" si="10"/>
        <v>#VALUE!</v>
      </c>
      <c r="F100" s="315" t="e">
        <f t="shared" si="11"/>
        <v>#VALUE!</v>
      </c>
      <c r="G100" s="315" t="str">
        <f t="shared" si="15"/>
        <v/>
      </c>
      <c r="H100" s="315" t="str">
        <f t="shared" si="16"/>
        <v/>
      </c>
      <c r="I100" s="315" t="e">
        <f t="shared" si="12"/>
        <v>#VALUE!</v>
      </c>
      <c r="J100" s="315">
        <f>SUM($H$15:$H100)</f>
        <v>0</v>
      </c>
      <c r="K100" s="311"/>
      <c r="L100" s="311"/>
    </row>
    <row r="101" spans="1:12" x14ac:dyDescent="0.2">
      <c r="A101" s="312" t="str">
        <f t="shared" si="13"/>
        <v/>
      </c>
      <c r="B101" s="313" t="str">
        <f t="shared" si="9"/>
        <v/>
      </c>
      <c r="C101" s="315" t="str">
        <f t="shared" si="14"/>
        <v/>
      </c>
      <c r="D101" s="315" t="str">
        <f t="shared" si="17"/>
        <v/>
      </c>
      <c r="E101" s="316" t="e">
        <f t="shared" si="10"/>
        <v>#VALUE!</v>
      </c>
      <c r="F101" s="315" t="e">
        <f t="shared" si="11"/>
        <v>#VALUE!</v>
      </c>
      <c r="G101" s="315" t="str">
        <f t="shared" si="15"/>
        <v/>
      </c>
      <c r="H101" s="315" t="str">
        <f t="shared" si="16"/>
        <v/>
      </c>
      <c r="I101" s="315" t="e">
        <f t="shared" si="12"/>
        <v>#VALUE!</v>
      </c>
      <c r="J101" s="315">
        <f>SUM($H$15:$H101)</f>
        <v>0</v>
      </c>
      <c r="K101" s="311"/>
      <c r="L101" s="311"/>
    </row>
    <row r="102" spans="1:12" x14ac:dyDescent="0.2">
      <c r="A102" s="312" t="str">
        <f t="shared" si="13"/>
        <v/>
      </c>
      <c r="B102" s="313" t="str">
        <f t="shared" si="9"/>
        <v/>
      </c>
      <c r="C102" s="315" t="str">
        <f t="shared" si="14"/>
        <v/>
      </c>
      <c r="D102" s="315" t="str">
        <f t="shared" si="17"/>
        <v/>
      </c>
      <c r="E102" s="316" t="e">
        <f t="shared" si="10"/>
        <v>#VALUE!</v>
      </c>
      <c r="F102" s="315" t="e">
        <f t="shared" si="11"/>
        <v>#VALUE!</v>
      </c>
      <c r="G102" s="315" t="str">
        <f t="shared" si="15"/>
        <v/>
      </c>
      <c r="H102" s="315" t="str">
        <f t="shared" si="16"/>
        <v/>
      </c>
      <c r="I102" s="315" t="e">
        <f t="shared" si="12"/>
        <v>#VALUE!</v>
      </c>
      <c r="J102" s="315">
        <f>SUM($H$15:$H102)</f>
        <v>0</v>
      </c>
      <c r="K102" s="311"/>
      <c r="L102" s="311"/>
    </row>
    <row r="103" spans="1:12" x14ac:dyDescent="0.2">
      <c r="A103" s="312" t="str">
        <f t="shared" si="13"/>
        <v/>
      </c>
      <c r="B103" s="313" t="str">
        <f t="shared" si="9"/>
        <v/>
      </c>
      <c r="C103" s="315" t="str">
        <f t="shared" si="14"/>
        <v/>
      </c>
      <c r="D103" s="315" t="str">
        <f t="shared" si="17"/>
        <v/>
      </c>
      <c r="E103" s="316" t="e">
        <f t="shared" si="10"/>
        <v>#VALUE!</v>
      </c>
      <c r="F103" s="315" t="e">
        <f t="shared" si="11"/>
        <v>#VALUE!</v>
      </c>
      <c r="G103" s="315" t="str">
        <f t="shared" si="15"/>
        <v/>
      </c>
      <c r="H103" s="315" t="str">
        <f t="shared" si="16"/>
        <v/>
      </c>
      <c r="I103" s="315" t="e">
        <f t="shared" si="12"/>
        <v>#VALUE!</v>
      </c>
      <c r="J103" s="315">
        <f>SUM($H$15:$H103)</f>
        <v>0</v>
      </c>
      <c r="K103" s="311"/>
      <c r="L103" s="311"/>
    </row>
    <row r="104" spans="1:12" x14ac:dyDescent="0.2">
      <c r="A104" s="312" t="str">
        <f t="shared" si="13"/>
        <v/>
      </c>
      <c r="B104" s="313" t="str">
        <f t="shared" si="9"/>
        <v/>
      </c>
      <c r="C104" s="315" t="str">
        <f t="shared" si="14"/>
        <v/>
      </c>
      <c r="D104" s="315" t="str">
        <f t="shared" si="17"/>
        <v/>
      </c>
      <c r="E104" s="316" t="e">
        <f t="shared" si="10"/>
        <v>#VALUE!</v>
      </c>
      <c r="F104" s="315" t="e">
        <f t="shared" si="11"/>
        <v>#VALUE!</v>
      </c>
      <c r="G104" s="315" t="str">
        <f t="shared" si="15"/>
        <v/>
      </c>
      <c r="H104" s="315" t="str">
        <f t="shared" si="16"/>
        <v/>
      </c>
      <c r="I104" s="315" t="e">
        <f t="shared" si="12"/>
        <v>#VALUE!</v>
      </c>
      <c r="J104" s="315">
        <f>SUM($H$15:$H104)</f>
        <v>0</v>
      </c>
      <c r="K104" s="311"/>
      <c r="L104" s="311"/>
    </row>
    <row r="105" spans="1:12" x14ac:dyDescent="0.2">
      <c r="A105" s="312" t="str">
        <f t="shared" si="13"/>
        <v/>
      </c>
      <c r="B105" s="313" t="str">
        <f t="shared" si="9"/>
        <v/>
      </c>
      <c r="C105" s="315" t="str">
        <f t="shared" si="14"/>
        <v/>
      </c>
      <c r="D105" s="315" t="str">
        <f t="shared" si="17"/>
        <v/>
      </c>
      <c r="E105" s="316" t="e">
        <f t="shared" si="10"/>
        <v>#VALUE!</v>
      </c>
      <c r="F105" s="315" t="e">
        <f t="shared" si="11"/>
        <v>#VALUE!</v>
      </c>
      <c r="G105" s="315" t="str">
        <f t="shared" si="15"/>
        <v/>
      </c>
      <c r="H105" s="315" t="str">
        <f t="shared" si="16"/>
        <v/>
      </c>
      <c r="I105" s="315" t="e">
        <f t="shared" si="12"/>
        <v>#VALUE!</v>
      </c>
      <c r="J105" s="315">
        <f>SUM($H$15:$H105)</f>
        <v>0</v>
      </c>
      <c r="K105" s="311"/>
      <c r="L105" s="311"/>
    </row>
    <row r="106" spans="1:12" x14ac:dyDescent="0.2">
      <c r="A106" s="312" t="str">
        <f t="shared" si="13"/>
        <v/>
      </c>
      <c r="B106" s="313" t="str">
        <f t="shared" si="9"/>
        <v/>
      </c>
      <c r="C106" s="315" t="str">
        <f t="shared" si="14"/>
        <v/>
      </c>
      <c r="D106" s="315" t="str">
        <f t="shared" si="17"/>
        <v/>
      </c>
      <c r="E106" s="316" t="e">
        <f t="shared" si="10"/>
        <v>#VALUE!</v>
      </c>
      <c r="F106" s="315" t="e">
        <f t="shared" si="11"/>
        <v>#VALUE!</v>
      </c>
      <c r="G106" s="315" t="str">
        <f t="shared" si="15"/>
        <v/>
      </c>
      <c r="H106" s="315" t="str">
        <f t="shared" si="16"/>
        <v/>
      </c>
      <c r="I106" s="315" t="e">
        <f t="shared" si="12"/>
        <v>#VALUE!</v>
      </c>
      <c r="J106" s="315">
        <f>SUM($H$15:$H106)</f>
        <v>0</v>
      </c>
      <c r="K106" s="311"/>
      <c r="L106" s="311"/>
    </row>
    <row r="107" spans="1:12" x14ac:dyDescent="0.2">
      <c r="A107" s="312" t="str">
        <f t="shared" si="13"/>
        <v/>
      </c>
      <c r="B107" s="313" t="str">
        <f t="shared" si="9"/>
        <v/>
      </c>
      <c r="C107" s="315" t="str">
        <f t="shared" si="14"/>
        <v/>
      </c>
      <c r="D107" s="315" t="str">
        <f t="shared" si="17"/>
        <v/>
      </c>
      <c r="E107" s="316" t="e">
        <f t="shared" si="10"/>
        <v>#VALUE!</v>
      </c>
      <c r="F107" s="315" t="e">
        <f t="shared" si="11"/>
        <v>#VALUE!</v>
      </c>
      <c r="G107" s="315" t="str">
        <f t="shared" si="15"/>
        <v/>
      </c>
      <c r="H107" s="315" t="str">
        <f t="shared" si="16"/>
        <v/>
      </c>
      <c r="I107" s="315" t="e">
        <f t="shared" si="12"/>
        <v>#VALUE!</v>
      </c>
      <c r="J107" s="315">
        <f>SUM($H$15:$H107)</f>
        <v>0</v>
      </c>
      <c r="K107" s="311"/>
      <c r="L107" s="311"/>
    </row>
    <row r="108" spans="1:12" x14ac:dyDescent="0.2">
      <c r="A108" s="312" t="str">
        <f t="shared" si="13"/>
        <v/>
      </c>
      <c r="B108" s="313" t="str">
        <f t="shared" si="9"/>
        <v/>
      </c>
      <c r="C108" s="315" t="str">
        <f t="shared" si="14"/>
        <v/>
      </c>
      <c r="D108" s="315" t="str">
        <f t="shared" si="17"/>
        <v/>
      </c>
      <c r="E108" s="316" t="e">
        <f t="shared" si="10"/>
        <v>#VALUE!</v>
      </c>
      <c r="F108" s="315" t="e">
        <f t="shared" si="11"/>
        <v>#VALUE!</v>
      </c>
      <c r="G108" s="315" t="str">
        <f t="shared" si="15"/>
        <v/>
      </c>
      <c r="H108" s="315" t="str">
        <f t="shared" si="16"/>
        <v/>
      </c>
      <c r="I108" s="315" t="e">
        <f t="shared" si="12"/>
        <v>#VALUE!</v>
      </c>
      <c r="J108" s="315">
        <f>SUM($H$15:$H108)</f>
        <v>0</v>
      </c>
      <c r="K108" s="311"/>
      <c r="L108" s="311"/>
    </row>
    <row r="109" spans="1:12" x14ac:dyDescent="0.2">
      <c r="A109" s="312" t="str">
        <f t="shared" si="13"/>
        <v/>
      </c>
      <c r="B109" s="313" t="str">
        <f t="shared" si="9"/>
        <v/>
      </c>
      <c r="C109" s="315" t="str">
        <f t="shared" si="14"/>
        <v/>
      </c>
      <c r="D109" s="315" t="str">
        <f t="shared" si="17"/>
        <v/>
      </c>
      <c r="E109" s="316" t="e">
        <f t="shared" si="10"/>
        <v>#VALUE!</v>
      </c>
      <c r="F109" s="315" t="e">
        <f t="shared" si="11"/>
        <v>#VALUE!</v>
      </c>
      <c r="G109" s="315" t="str">
        <f t="shared" si="15"/>
        <v/>
      </c>
      <c r="H109" s="315" t="str">
        <f t="shared" si="16"/>
        <v/>
      </c>
      <c r="I109" s="315" t="e">
        <f t="shared" si="12"/>
        <v>#VALUE!</v>
      </c>
      <c r="J109" s="315">
        <f>SUM($H$15:$H109)</f>
        <v>0</v>
      </c>
      <c r="K109" s="311"/>
      <c r="L109" s="311"/>
    </row>
    <row r="110" spans="1:12" x14ac:dyDescent="0.2">
      <c r="A110" s="312" t="str">
        <f t="shared" si="13"/>
        <v/>
      </c>
      <c r="B110" s="313" t="str">
        <f t="shared" si="9"/>
        <v/>
      </c>
      <c r="C110" s="315" t="str">
        <f t="shared" si="14"/>
        <v/>
      </c>
      <c r="D110" s="315" t="str">
        <f t="shared" si="17"/>
        <v/>
      </c>
      <c r="E110" s="316" t="e">
        <f t="shared" si="10"/>
        <v>#VALUE!</v>
      </c>
      <c r="F110" s="315" t="e">
        <f t="shared" si="11"/>
        <v>#VALUE!</v>
      </c>
      <c r="G110" s="315" t="str">
        <f t="shared" si="15"/>
        <v/>
      </c>
      <c r="H110" s="315" t="str">
        <f t="shared" si="16"/>
        <v/>
      </c>
      <c r="I110" s="315" t="e">
        <f t="shared" si="12"/>
        <v>#VALUE!</v>
      </c>
      <c r="J110" s="315">
        <f>SUM($H$15:$H110)</f>
        <v>0</v>
      </c>
      <c r="K110" s="311"/>
      <c r="L110" s="311"/>
    </row>
    <row r="111" spans="1:12" x14ac:dyDescent="0.2">
      <c r="A111" s="312" t="str">
        <f t="shared" si="13"/>
        <v/>
      </c>
      <c r="B111" s="313" t="str">
        <f t="shared" si="9"/>
        <v/>
      </c>
      <c r="C111" s="315" t="str">
        <f t="shared" si="14"/>
        <v/>
      </c>
      <c r="D111" s="315" t="str">
        <f t="shared" si="17"/>
        <v/>
      </c>
      <c r="E111" s="316" t="e">
        <f t="shared" si="10"/>
        <v>#VALUE!</v>
      </c>
      <c r="F111" s="315" t="e">
        <f t="shared" si="11"/>
        <v>#VALUE!</v>
      </c>
      <c r="G111" s="315" t="str">
        <f t="shared" si="15"/>
        <v/>
      </c>
      <c r="H111" s="315" t="str">
        <f t="shared" si="16"/>
        <v/>
      </c>
      <c r="I111" s="315" t="e">
        <f t="shared" si="12"/>
        <v>#VALUE!</v>
      </c>
      <c r="J111" s="315">
        <f>SUM($H$15:$H111)</f>
        <v>0</v>
      </c>
      <c r="K111" s="311"/>
      <c r="L111" s="311"/>
    </row>
    <row r="112" spans="1:12" x14ac:dyDescent="0.2">
      <c r="A112" s="312" t="str">
        <f t="shared" si="13"/>
        <v/>
      </c>
      <c r="B112" s="313" t="str">
        <f t="shared" si="9"/>
        <v/>
      </c>
      <c r="C112" s="315" t="str">
        <f t="shared" si="14"/>
        <v/>
      </c>
      <c r="D112" s="315" t="str">
        <f t="shared" si="17"/>
        <v/>
      </c>
      <c r="E112" s="316" t="e">
        <f t="shared" si="10"/>
        <v>#VALUE!</v>
      </c>
      <c r="F112" s="315" t="e">
        <f t="shared" si="11"/>
        <v>#VALUE!</v>
      </c>
      <c r="G112" s="315" t="str">
        <f t="shared" si="15"/>
        <v/>
      </c>
      <c r="H112" s="315" t="str">
        <f t="shared" si="16"/>
        <v/>
      </c>
      <c r="I112" s="315" t="e">
        <f t="shared" si="12"/>
        <v>#VALUE!</v>
      </c>
      <c r="J112" s="315">
        <f>SUM($H$15:$H112)</f>
        <v>0</v>
      </c>
      <c r="K112" s="311"/>
      <c r="L112" s="311"/>
    </row>
    <row r="113" spans="1:12" x14ac:dyDescent="0.2">
      <c r="A113" s="312" t="str">
        <f t="shared" si="13"/>
        <v/>
      </c>
      <c r="B113" s="313" t="str">
        <f t="shared" si="9"/>
        <v/>
      </c>
      <c r="C113" s="315" t="str">
        <f t="shared" si="14"/>
        <v/>
      </c>
      <c r="D113" s="315" t="str">
        <f t="shared" si="17"/>
        <v/>
      </c>
      <c r="E113" s="316" t="e">
        <f t="shared" si="10"/>
        <v>#VALUE!</v>
      </c>
      <c r="F113" s="315" t="e">
        <f t="shared" si="11"/>
        <v>#VALUE!</v>
      </c>
      <c r="G113" s="315" t="str">
        <f t="shared" si="15"/>
        <v/>
      </c>
      <c r="H113" s="315" t="str">
        <f t="shared" si="16"/>
        <v/>
      </c>
      <c r="I113" s="315" t="e">
        <f t="shared" si="12"/>
        <v>#VALUE!</v>
      </c>
      <c r="J113" s="315">
        <f>SUM($H$15:$H113)</f>
        <v>0</v>
      </c>
      <c r="K113" s="311"/>
      <c r="L113" s="311"/>
    </row>
    <row r="114" spans="1:12" x14ac:dyDescent="0.2">
      <c r="A114" s="312" t="str">
        <f t="shared" si="13"/>
        <v/>
      </c>
      <c r="B114" s="313" t="str">
        <f t="shared" si="9"/>
        <v/>
      </c>
      <c r="C114" s="315" t="str">
        <f t="shared" si="14"/>
        <v/>
      </c>
      <c r="D114" s="315" t="str">
        <f t="shared" si="17"/>
        <v/>
      </c>
      <c r="E114" s="316" t="e">
        <f t="shared" si="10"/>
        <v>#VALUE!</v>
      </c>
      <c r="F114" s="315" t="e">
        <f t="shared" si="11"/>
        <v>#VALUE!</v>
      </c>
      <c r="G114" s="315" t="str">
        <f t="shared" si="15"/>
        <v/>
      </c>
      <c r="H114" s="315" t="str">
        <f t="shared" si="16"/>
        <v/>
      </c>
      <c r="I114" s="315" t="e">
        <f t="shared" si="12"/>
        <v>#VALUE!</v>
      </c>
      <c r="J114" s="315">
        <f>SUM($H$15:$H114)</f>
        <v>0</v>
      </c>
      <c r="K114" s="311"/>
      <c r="L114" s="311"/>
    </row>
    <row r="115" spans="1:12" x14ac:dyDescent="0.2">
      <c r="A115" s="312" t="str">
        <f t="shared" si="13"/>
        <v/>
      </c>
      <c r="B115" s="313" t="str">
        <f t="shared" si="9"/>
        <v/>
      </c>
      <c r="C115" s="315" t="str">
        <f t="shared" si="14"/>
        <v/>
      </c>
      <c r="D115" s="315" t="str">
        <f t="shared" si="17"/>
        <v/>
      </c>
      <c r="E115" s="316" t="e">
        <f t="shared" si="10"/>
        <v>#VALUE!</v>
      </c>
      <c r="F115" s="315" t="e">
        <f t="shared" si="11"/>
        <v>#VALUE!</v>
      </c>
      <c r="G115" s="315" t="str">
        <f t="shared" si="15"/>
        <v/>
      </c>
      <c r="H115" s="315" t="str">
        <f t="shared" si="16"/>
        <v/>
      </c>
      <c r="I115" s="315" t="e">
        <f t="shared" si="12"/>
        <v>#VALUE!</v>
      </c>
      <c r="J115" s="315">
        <f>SUM($H$15:$H115)</f>
        <v>0</v>
      </c>
      <c r="K115" s="311"/>
      <c r="L115" s="311"/>
    </row>
    <row r="116" spans="1:12" x14ac:dyDescent="0.2">
      <c r="A116" s="312" t="str">
        <f t="shared" si="13"/>
        <v/>
      </c>
      <c r="B116" s="313" t="str">
        <f t="shared" si="9"/>
        <v/>
      </c>
      <c r="C116" s="315" t="str">
        <f t="shared" si="14"/>
        <v/>
      </c>
      <c r="D116" s="315" t="str">
        <f t="shared" si="17"/>
        <v/>
      </c>
      <c r="E116" s="316" t="e">
        <f t="shared" si="10"/>
        <v>#VALUE!</v>
      </c>
      <c r="F116" s="315" t="e">
        <f t="shared" si="11"/>
        <v>#VALUE!</v>
      </c>
      <c r="G116" s="315" t="str">
        <f t="shared" si="15"/>
        <v/>
      </c>
      <c r="H116" s="315" t="str">
        <f t="shared" si="16"/>
        <v/>
      </c>
      <c r="I116" s="315" t="e">
        <f t="shared" si="12"/>
        <v>#VALUE!</v>
      </c>
      <c r="J116" s="315">
        <f>SUM($H$15:$H116)</f>
        <v>0</v>
      </c>
      <c r="K116" s="311"/>
      <c r="L116" s="311"/>
    </row>
    <row r="117" spans="1:12" x14ac:dyDescent="0.2">
      <c r="A117" s="312" t="str">
        <f t="shared" si="13"/>
        <v/>
      </c>
      <c r="B117" s="313" t="str">
        <f t="shared" si="9"/>
        <v/>
      </c>
      <c r="C117" s="315" t="str">
        <f t="shared" si="14"/>
        <v/>
      </c>
      <c r="D117" s="315" t="str">
        <f t="shared" si="17"/>
        <v/>
      </c>
      <c r="E117" s="316" t="e">
        <f t="shared" si="10"/>
        <v>#VALUE!</v>
      </c>
      <c r="F117" s="315" t="e">
        <f t="shared" si="11"/>
        <v>#VALUE!</v>
      </c>
      <c r="G117" s="315" t="str">
        <f t="shared" si="15"/>
        <v/>
      </c>
      <c r="H117" s="315" t="str">
        <f t="shared" si="16"/>
        <v/>
      </c>
      <c r="I117" s="315" t="e">
        <f t="shared" si="12"/>
        <v>#VALUE!</v>
      </c>
      <c r="J117" s="315">
        <f>SUM($H$15:$H117)</f>
        <v>0</v>
      </c>
      <c r="K117" s="311"/>
      <c r="L117" s="311"/>
    </row>
    <row r="118" spans="1:12" x14ac:dyDescent="0.2">
      <c r="A118" s="312" t="str">
        <f t="shared" si="13"/>
        <v/>
      </c>
      <c r="B118" s="313" t="str">
        <f t="shared" si="9"/>
        <v/>
      </c>
      <c r="C118" s="315" t="str">
        <f t="shared" si="14"/>
        <v/>
      </c>
      <c r="D118" s="315" t="str">
        <f t="shared" si="17"/>
        <v/>
      </c>
      <c r="E118" s="316" t="e">
        <f t="shared" si="10"/>
        <v>#VALUE!</v>
      </c>
      <c r="F118" s="315" t="e">
        <f t="shared" si="11"/>
        <v>#VALUE!</v>
      </c>
      <c r="G118" s="315" t="str">
        <f t="shared" si="15"/>
        <v/>
      </c>
      <c r="H118" s="315" t="str">
        <f t="shared" si="16"/>
        <v/>
      </c>
      <c r="I118" s="315" t="e">
        <f t="shared" si="12"/>
        <v>#VALUE!</v>
      </c>
      <c r="J118" s="315">
        <f>SUM($H$15:$H118)</f>
        <v>0</v>
      </c>
      <c r="K118" s="311"/>
      <c r="L118" s="311"/>
    </row>
    <row r="119" spans="1:12" x14ac:dyDescent="0.2">
      <c r="A119" s="312" t="str">
        <f t="shared" si="13"/>
        <v/>
      </c>
      <c r="B119" s="313" t="str">
        <f t="shared" si="9"/>
        <v/>
      </c>
      <c r="C119" s="315" t="str">
        <f t="shared" si="14"/>
        <v/>
      </c>
      <c r="D119" s="315" t="str">
        <f t="shared" si="17"/>
        <v/>
      </c>
      <c r="E119" s="316" t="e">
        <f t="shared" si="10"/>
        <v>#VALUE!</v>
      </c>
      <c r="F119" s="315" t="e">
        <f t="shared" si="11"/>
        <v>#VALUE!</v>
      </c>
      <c r="G119" s="315" t="str">
        <f t="shared" si="15"/>
        <v/>
      </c>
      <c r="H119" s="315" t="str">
        <f t="shared" si="16"/>
        <v/>
      </c>
      <c r="I119" s="315" t="e">
        <f t="shared" si="12"/>
        <v>#VALUE!</v>
      </c>
      <c r="J119" s="315">
        <f>SUM($H$15:$H119)</f>
        <v>0</v>
      </c>
      <c r="K119" s="311"/>
      <c r="L119" s="311"/>
    </row>
    <row r="120" spans="1:12" x14ac:dyDescent="0.2">
      <c r="A120" s="312" t="str">
        <f t="shared" si="13"/>
        <v/>
      </c>
      <c r="B120" s="313" t="str">
        <f t="shared" si="9"/>
        <v/>
      </c>
      <c r="C120" s="315" t="str">
        <f t="shared" si="14"/>
        <v/>
      </c>
      <c r="D120" s="315" t="str">
        <f t="shared" si="17"/>
        <v/>
      </c>
      <c r="E120" s="316" t="e">
        <f t="shared" si="10"/>
        <v>#VALUE!</v>
      </c>
      <c r="F120" s="315" t="e">
        <f t="shared" si="11"/>
        <v>#VALUE!</v>
      </c>
      <c r="G120" s="315" t="str">
        <f t="shared" si="15"/>
        <v/>
      </c>
      <c r="H120" s="315" t="str">
        <f t="shared" si="16"/>
        <v/>
      </c>
      <c r="I120" s="315" t="e">
        <f t="shared" si="12"/>
        <v>#VALUE!</v>
      </c>
      <c r="J120" s="315">
        <f>SUM($H$15:$H120)</f>
        <v>0</v>
      </c>
      <c r="K120" s="311"/>
      <c r="L120" s="311"/>
    </row>
    <row r="121" spans="1:12" x14ac:dyDescent="0.2">
      <c r="A121" s="312" t="str">
        <f t="shared" si="13"/>
        <v/>
      </c>
      <c r="B121" s="313" t="str">
        <f t="shared" si="9"/>
        <v/>
      </c>
      <c r="C121" s="315" t="str">
        <f t="shared" si="14"/>
        <v/>
      </c>
      <c r="D121" s="315" t="str">
        <f t="shared" si="17"/>
        <v/>
      </c>
      <c r="E121" s="316" t="e">
        <f t="shared" si="10"/>
        <v>#VALUE!</v>
      </c>
      <c r="F121" s="315" t="e">
        <f t="shared" si="11"/>
        <v>#VALUE!</v>
      </c>
      <c r="G121" s="315" t="str">
        <f t="shared" si="15"/>
        <v/>
      </c>
      <c r="H121" s="315" t="str">
        <f t="shared" si="16"/>
        <v/>
      </c>
      <c r="I121" s="315" t="e">
        <f t="shared" si="12"/>
        <v>#VALUE!</v>
      </c>
      <c r="J121" s="315">
        <f>SUM($H$15:$H121)</f>
        <v>0</v>
      </c>
      <c r="K121" s="311"/>
      <c r="L121" s="311"/>
    </row>
    <row r="122" spans="1:12" x14ac:dyDescent="0.2">
      <c r="A122" s="312" t="str">
        <f t="shared" si="13"/>
        <v/>
      </c>
      <c r="B122" s="313" t="str">
        <f t="shared" si="9"/>
        <v/>
      </c>
      <c r="C122" s="315" t="str">
        <f t="shared" si="14"/>
        <v/>
      </c>
      <c r="D122" s="315" t="str">
        <f t="shared" si="17"/>
        <v/>
      </c>
      <c r="E122" s="316" t="e">
        <f t="shared" si="10"/>
        <v>#VALUE!</v>
      </c>
      <c r="F122" s="315" t="e">
        <f t="shared" si="11"/>
        <v>#VALUE!</v>
      </c>
      <c r="G122" s="315" t="str">
        <f t="shared" si="15"/>
        <v/>
      </c>
      <c r="H122" s="315" t="str">
        <f t="shared" si="16"/>
        <v/>
      </c>
      <c r="I122" s="315" t="e">
        <f t="shared" si="12"/>
        <v>#VALUE!</v>
      </c>
      <c r="J122" s="315">
        <f>SUM($H$15:$H122)</f>
        <v>0</v>
      </c>
      <c r="K122" s="311"/>
      <c r="L122" s="311"/>
    </row>
    <row r="123" spans="1:12" x14ac:dyDescent="0.2">
      <c r="A123" s="312" t="str">
        <f t="shared" si="13"/>
        <v/>
      </c>
      <c r="B123" s="313" t="str">
        <f t="shared" si="9"/>
        <v/>
      </c>
      <c r="C123" s="315" t="str">
        <f t="shared" si="14"/>
        <v/>
      </c>
      <c r="D123" s="315" t="str">
        <f t="shared" si="17"/>
        <v/>
      </c>
      <c r="E123" s="316" t="e">
        <f t="shared" si="10"/>
        <v>#VALUE!</v>
      </c>
      <c r="F123" s="315" t="e">
        <f t="shared" si="11"/>
        <v>#VALUE!</v>
      </c>
      <c r="G123" s="315" t="str">
        <f t="shared" si="15"/>
        <v/>
      </c>
      <c r="H123" s="315" t="str">
        <f t="shared" si="16"/>
        <v/>
      </c>
      <c r="I123" s="315" t="e">
        <f t="shared" si="12"/>
        <v>#VALUE!</v>
      </c>
      <c r="J123" s="315">
        <f>SUM($H$15:$H123)</f>
        <v>0</v>
      </c>
      <c r="K123" s="311"/>
      <c r="L123" s="311"/>
    </row>
    <row r="124" spans="1:12" x14ac:dyDescent="0.2">
      <c r="A124" s="312" t="str">
        <f t="shared" si="13"/>
        <v/>
      </c>
      <c r="B124" s="313" t="str">
        <f t="shared" si="9"/>
        <v/>
      </c>
      <c r="C124" s="315" t="str">
        <f t="shared" si="14"/>
        <v/>
      </c>
      <c r="D124" s="315" t="str">
        <f t="shared" si="17"/>
        <v/>
      </c>
      <c r="E124" s="316" t="e">
        <f t="shared" si="10"/>
        <v>#VALUE!</v>
      </c>
      <c r="F124" s="315" t="e">
        <f t="shared" si="11"/>
        <v>#VALUE!</v>
      </c>
      <c r="G124" s="315" t="str">
        <f t="shared" si="15"/>
        <v/>
      </c>
      <c r="H124" s="315" t="str">
        <f t="shared" si="16"/>
        <v/>
      </c>
      <c r="I124" s="315" t="e">
        <f t="shared" si="12"/>
        <v>#VALUE!</v>
      </c>
      <c r="J124" s="315">
        <f>SUM($H$15:$H124)</f>
        <v>0</v>
      </c>
      <c r="K124" s="311"/>
      <c r="L124" s="311"/>
    </row>
    <row r="125" spans="1:12" x14ac:dyDescent="0.2">
      <c r="A125" s="312" t="str">
        <f t="shared" si="13"/>
        <v/>
      </c>
      <c r="B125" s="313" t="str">
        <f t="shared" si="9"/>
        <v/>
      </c>
      <c r="C125" s="315" t="str">
        <f t="shared" si="14"/>
        <v/>
      </c>
      <c r="D125" s="315" t="str">
        <f t="shared" si="17"/>
        <v/>
      </c>
      <c r="E125" s="316" t="e">
        <f t="shared" si="10"/>
        <v>#VALUE!</v>
      </c>
      <c r="F125" s="315" t="e">
        <f t="shared" si="11"/>
        <v>#VALUE!</v>
      </c>
      <c r="G125" s="315" t="str">
        <f t="shared" si="15"/>
        <v/>
      </c>
      <c r="H125" s="315" t="str">
        <f t="shared" si="16"/>
        <v/>
      </c>
      <c r="I125" s="315" t="e">
        <f t="shared" si="12"/>
        <v>#VALUE!</v>
      </c>
      <c r="J125" s="315">
        <f>SUM($H$15:$H125)</f>
        <v>0</v>
      </c>
      <c r="K125" s="311"/>
      <c r="L125" s="311"/>
    </row>
    <row r="126" spans="1:12" x14ac:dyDescent="0.2">
      <c r="A126" s="312" t="str">
        <f t="shared" si="13"/>
        <v/>
      </c>
      <c r="B126" s="313" t="str">
        <f t="shared" si="9"/>
        <v/>
      </c>
      <c r="C126" s="315" t="str">
        <f t="shared" si="14"/>
        <v/>
      </c>
      <c r="D126" s="315" t="str">
        <f t="shared" si="17"/>
        <v/>
      </c>
      <c r="E126" s="316" t="e">
        <f t="shared" si="10"/>
        <v>#VALUE!</v>
      </c>
      <c r="F126" s="315" t="e">
        <f t="shared" si="11"/>
        <v>#VALUE!</v>
      </c>
      <c r="G126" s="315" t="str">
        <f t="shared" si="15"/>
        <v/>
      </c>
      <c r="H126" s="315" t="str">
        <f t="shared" si="16"/>
        <v/>
      </c>
      <c r="I126" s="315" t="e">
        <f t="shared" si="12"/>
        <v>#VALUE!</v>
      </c>
      <c r="J126" s="315">
        <f>SUM($H$15:$H126)</f>
        <v>0</v>
      </c>
      <c r="K126" s="311"/>
      <c r="L126" s="311"/>
    </row>
    <row r="127" spans="1:12" x14ac:dyDescent="0.2">
      <c r="A127" s="312" t="str">
        <f t="shared" si="13"/>
        <v/>
      </c>
      <c r="B127" s="313" t="str">
        <f t="shared" si="9"/>
        <v/>
      </c>
      <c r="C127" s="315" t="str">
        <f t="shared" si="14"/>
        <v/>
      </c>
      <c r="D127" s="315" t="str">
        <f t="shared" si="17"/>
        <v/>
      </c>
      <c r="E127" s="316" t="e">
        <f t="shared" si="10"/>
        <v>#VALUE!</v>
      </c>
      <c r="F127" s="315" t="e">
        <f t="shared" si="11"/>
        <v>#VALUE!</v>
      </c>
      <c r="G127" s="315" t="str">
        <f t="shared" si="15"/>
        <v/>
      </c>
      <c r="H127" s="315" t="str">
        <f t="shared" si="16"/>
        <v/>
      </c>
      <c r="I127" s="315" t="e">
        <f t="shared" si="12"/>
        <v>#VALUE!</v>
      </c>
      <c r="J127" s="315">
        <f>SUM($H$15:$H127)</f>
        <v>0</v>
      </c>
      <c r="K127" s="311"/>
      <c r="L127" s="311"/>
    </row>
    <row r="128" spans="1:12" x14ac:dyDescent="0.2">
      <c r="A128" s="312" t="str">
        <f t="shared" si="13"/>
        <v/>
      </c>
      <c r="B128" s="313" t="str">
        <f t="shared" si="9"/>
        <v/>
      </c>
      <c r="C128" s="315" t="str">
        <f t="shared" si="14"/>
        <v/>
      </c>
      <c r="D128" s="315" t="str">
        <f t="shared" si="17"/>
        <v/>
      </c>
      <c r="E128" s="316" t="e">
        <f t="shared" si="10"/>
        <v>#VALUE!</v>
      </c>
      <c r="F128" s="315" t="e">
        <f t="shared" si="11"/>
        <v>#VALUE!</v>
      </c>
      <c r="G128" s="315" t="str">
        <f t="shared" si="15"/>
        <v/>
      </c>
      <c r="H128" s="315" t="str">
        <f t="shared" si="16"/>
        <v/>
      </c>
      <c r="I128" s="315" t="e">
        <f t="shared" si="12"/>
        <v>#VALUE!</v>
      </c>
      <c r="J128" s="315">
        <f>SUM($H$15:$H128)</f>
        <v>0</v>
      </c>
      <c r="K128" s="311"/>
      <c r="L128" s="311"/>
    </row>
    <row r="129" spans="1:12" x14ac:dyDescent="0.2">
      <c r="A129" s="312" t="str">
        <f t="shared" si="13"/>
        <v/>
      </c>
      <c r="B129" s="313" t="str">
        <f t="shared" si="9"/>
        <v/>
      </c>
      <c r="C129" s="315" t="str">
        <f t="shared" si="14"/>
        <v/>
      </c>
      <c r="D129" s="315" t="str">
        <f t="shared" si="17"/>
        <v/>
      </c>
      <c r="E129" s="316" t="e">
        <f t="shared" si="10"/>
        <v>#VALUE!</v>
      </c>
      <c r="F129" s="315" t="e">
        <f t="shared" si="11"/>
        <v>#VALUE!</v>
      </c>
      <c r="G129" s="315" t="str">
        <f t="shared" si="15"/>
        <v/>
      </c>
      <c r="H129" s="315" t="str">
        <f t="shared" si="16"/>
        <v/>
      </c>
      <c r="I129" s="315" t="e">
        <f t="shared" si="12"/>
        <v>#VALUE!</v>
      </c>
      <c r="J129" s="315">
        <f>SUM($H$15:$H129)</f>
        <v>0</v>
      </c>
      <c r="K129" s="311"/>
      <c r="L129" s="311"/>
    </row>
    <row r="130" spans="1:12" x14ac:dyDescent="0.2">
      <c r="A130" s="312" t="str">
        <f t="shared" si="13"/>
        <v/>
      </c>
      <c r="B130" s="313" t="str">
        <f t="shared" si="9"/>
        <v/>
      </c>
      <c r="C130" s="315" t="str">
        <f t="shared" si="14"/>
        <v/>
      </c>
      <c r="D130" s="315" t="str">
        <f t="shared" si="17"/>
        <v/>
      </c>
      <c r="E130" s="316" t="e">
        <f t="shared" si="10"/>
        <v>#VALUE!</v>
      </c>
      <c r="F130" s="315" t="e">
        <f t="shared" si="11"/>
        <v>#VALUE!</v>
      </c>
      <c r="G130" s="315" t="str">
        <f t="shared" si="15"/>
        <v/>
      </c>
      <c r="H130" s="315" t="str">
        <f t="shared" si="16"/>
        <v/>
      </c>
      <c r="I130" s="315" t="e">
        <f t="shared" si="12"/>
        <v>#VALUE!</v>
      </c>
      <c r="J130" s="315">
        <f>SUM($H$15:$H130)</f>
        <v>0</v>
      </c>
      <c r="K130" s="311"/>
      <c r="L130" s="311"/>
    </row>
    <row r="131" spans="1:12" x14ac:dyDescent="0.2">
      <c r="A131" s="312" t="str">
        <f t="shared" si="13"/>
        <v/>
      </c>
      <c r="B131" s="313" t="str">
        <f t="shared" si="9"/>
        <v/>
      </c>
      <c r="C131" s="315" t="str">
        <f t="shared" si="14"/>
        <v/>
      </c>
      <c r="D131" s="315" t="str">
        <f t="shared" si="17"/>
        <v/>
      </c>
      <c r="E131" s="316" t="e">
        <f t="shared" si="10"/>
        <v>#VALUE!</v>
      </c>
      <c r="F131" s="315" t="e">
        <f t="shared" si="11"/>
        <v>#VALUE!</v>
      </c>
      <c r="G131" s="315" t="str">
        <f t="shared" si="15"/>
        <v/>
      </c>
      <c r="H131" s="315" t="str">
        <f t="shared" si="16"/>
        <v/>
      </c>
      <c r="I131" s="315" t="e">
        <f t="shared" si="12"/>
        <v>#VALUE!</v>
      </c>
      <c r="J131" s="315">
        <f>SUM($H$15:$H131)</f>
        <v>0</v>
      </c>
      <c r="K131" s="311"/>
      <c r="L131" s="311"/>
    </row>
    <row r="132" spans="1:12" x14ac:dyDescent="0.2">
      <c r="A132" s="312" t="str">
        <f t="shared" si="13"/>
        <v/>
      </c>
      <c r="B132" s="313" t="str">
        <f t="shared" si="9"/>
        <v/>
      </c>
      <c r="C132" s="315" t="str">
        <f t="shared" si="14"/>
        <v/>
      </c>
      <c r="D132" s="315" t="str">
        <f t="shared" si="17"/>
        <v/>
      </c>
      <c r="E132" s="316" t="e">
        <f t="shared" si="10"/>
        <v>#VALUE!</v>
      </c>
      <c r="F132" s="315" t="e">
        <f t="shared" si="11"/>
        <v>#VALUE!</v>
      </c>
      <c r="G132" s="315" t="str">
        <f t="shared" si="15"/>
        <v/>
      </c>
      <c r="H132" s="315" t="str">
        <f t="shared" si="16"/>
        <v/>
      </c>
      <c r="I132" s="315" t="e">
        <f t="shared" si="12"/>
        <v>#VALUE!</v>
      </c>
      <c r="J132" s="315">
        <f>SUM($H$15:$H132)</f>
        <v>0</v>
      </c>
      <c r="K132" s="311"/>
      <c r="L132" s="311"/>
    </row>
    <row r="133" spans="1:12" x14ac:dyDescent="0.2">
      <c r="A133" s="312" t="str">
        <f t="shared" si="13"/>
        <v/>
      </c>
      <c r="B133" s="313" t="str">
        <f t="shared" si="9"/>
        <v/>
      </c>
      <c r="C133" s="315" t="str">
        <f t="shared" si="14"/>
        <v/>
      </c>
      <c r="D133" s="315" t="str">
        <f t="shared" si="17"/>
        <v/>
      </c>
      <c r="E133" s="316" t="e">
        <f t="shared" si="10"/>
        <v>#VALUE!</v>
      </c>
      <c r="F133" s="315" t="e">
        <f t="shared" si="11"/>
        <v>#VALUE!</v>
      </c>
      <c r="G133" s="315" t="str">
        <f t="shared" si="15"/>
        <v/>
      </c>
      <c r="H133" s="315" t="str">
        <f t="shared" si="16"/>
        <v/>
      </c>
      <c r="I133" s="315" t="e">
        <f t="shared" si="12"/>
        <v>#VALUE!</v>
      </c>
      <c r="J133" s="315">
        <f>SUM($H$15:$H133)</f>
        <v>0</v>
      </c>
      <c r="K133" s="311"/>
      <c r="L133" s="311"/>
    </row>
    <row r="134" spans="1:12" x14ac:dyDescent="0.2">
      <c r="A134" s="312" t="str">
        <f t="shared" si="13"/>
        <v/>
      </c>
      <c r="B134" s="313" t="str">
        <f t="shared" si="9"/>
        <v/>
      </c>
      <c r="C134" s="315" t="str">
        <f t="shared" si="14"/>
        <v/>
      </c>
      <c r="D134" s="315" t="str">
        <f t="shared" si="17"/>
        <v/>
      </c>
      <c r="E134" s="316" t="e">
        <f t="shared" si="10"/>
        <v>#VALUE!</v>
      </c>
      <c r="F134" s="315" t="e">
        <f t="shared" si="11"/>
        <v>#VALUE!</v>
      </c>
      <c r="G134" s="315" t="str">
        <f t="shared" si="15"/>
        <v/>
      </c>
      <c r="H134" s="315" t="str">
        <f t="shared" si="16"/>
        <v/>
      </c>
      <c r="I134" s="315" t="e">
        <f t="shared" si="12"/>
        <v>#VALUE!</v>
      </c>
      <c r="J134" s="315">
        <f>SUM($H$15:$H134)</f>
        <v>0</v>
      </c>
      <c r="K134" s="311"/>
      <c r="L134" s="311"/>
    </row>
    <row r="135" spans="1:12" x14ac:dyDescent="0.2">
      <c r="A135" s="312" t="str">
        <f t="shared" si="13"/>
        <v/>
      </c>
      <c r="B135" s="313" t="str">
        <f t="shared" si="9"/>
        <v/>
      </c>
      <c r="C135" s="315" t="str">
        <f t="shared" si="14"/>
        <v/>
      </c>
      <c r="D135" s="315" t="str">
        <f t="shared" si="17"/>
        <v/>
      </c>
      <c r="E135" s="316" t="e">
        <f t="shared" si="10"/>
        <v>#VALUE!</v>
      </c>
      <c r="F135" s="315" t="e">
        <f t="shared" si="11"/>
        <v>#VALUE!</v>
      </c>
      <c r="G135" s="315" t="str">
        <f t="shared" si="15"/>
        <v/>
      </c>
      <c r="H135" s="315" t="str">
        <f t="shared" si="16"/>
        <v/>
      </c>
      <c r="I135" s="315" t="e">
        <f t="shared" si="12"/>
        <v>#VALUE!</v>
      </c>
      <c r="J135" s="315">
        <f>SUM($H$15:$H135)</f>
        <v>0</v>
      </c>
      <c r="K135" s="311"/>
      <c r="L135" s="311"/>
    </row>
    <row r="136" spans="1:12" x14ac:dyDescent="0.2">
      <c r="A136" s="312" t="str">
        <f t="shared" si="13"/>
        <v/>
      </c>
      <c r="B136" s="313" t="str">
        <f t="shared" si="9"/>
        <v/>
      </c>
      <c r="C136" s="315" t="str">
        <f t="shared" si="14"/>
        <v/>
      </c>
      <c r="D136" s="315" t="str">
        <f t="shared" si="17"/>
        <v/>
      </c>
      <c r="E136" s="316" t="e">
        <f t="shared" si="10"/>
        <v>#VALUE!</v>
      </c>
      <c r="F136" s="315" t="e">
        <f t="shared" si="11"/>
        <v>#VALUE!</v>
      </c>
      <c r="G136" s="315" t="str">
        <f t="shared" si="15"/>
        <v/>
      </c>
      <c r="H136" s="315" t="str">
        <f t="shared" si="16"/>
        <v/>
      </c>
      <c r="I136" s="315" t="e">
        <f t="shared" si="12"/>
        <v>#VALUE!</v>
      </c>
      <c r="J136" s="315">
        <f>SUM($H$15:$H136)</f>
        <v>0</v>
      </c>
      <c r="K136" s="311"/>
      <c r="L136" s="311"/>
    </row>
    <row r="137" spans="1:12" x14ac:dyDescent="0.2">
      <c r="A137" s="312" t="str">
        <f t="shared" si="13"/>
        <v/>
      </c>
      <c r="B137" s="313" t="str">
        <f t="shared" si="9"/>
        <v/>
      </c>
      <c r="C137" s="315" t="str">
        <f t="shared" si="14"/>
        <v/>
      </c>
      <c r="D137" s="315" t="str">
        <f t="shared" si="17"/>
        <v/>
      </c>
      <c r="E137" s="316" t="e">
        <f t="shared" si="10"/>
        <v>#VALUE!</v>
      </c>
      <c r="F137" s="315" t="e">
        <f t="shared" si="11"/>
        <v>#VALUE!</v>
      </c>
      <c r="G137" s="315" t="str">
        <f t="shared" si="15"/>
        <v/>
      </c>
      <c r="H137" s="315" t="str">
        <f t="shared" si="16"/>
        <v/>
      </c>
      <c r="I137" s="315" t="e">
        <f t="shared" si="12"/>
        <v>#VALUE!</v>
      </c>
      <c r="J137" s="315">
        <f>SUM($H$15:$H137)</f>
        <v>0</v>
      </c>
      <c r="K137" s="311"/>
      <c r="L137" s="311"/>
    </row>
    <row r="138" spans="1:12" x14ac:dyDescent="0.2">
      <c r="A138" s="312" t="str">
        <f t="shared" si="13"/>
        <v/>
      </c>
      <c r="B138" s="313" t="str">
        <f t="shared" si="9"/>
        <v/>
      </c>
      <c r="C138" s="315" t="str">
        <f t="shared" si="14"/>
        <v/>
      </c>
      <c r="D138" s="315" t="str">
        <f t="shared" si="17"/>
        <v/>
      </c>
      <c r="E138" s="316" t="e">
        <f t="shared" si="10"/>
        <v>#VALUE!</v>
      </c>
      <c r="F138" s="315" t="e">
        <f t="shared" si="11"/>
        <v>#VALUE!</v>
      </c>
      <c r="G138" s="315" t="str">
        <f t="shared" si="15"/>
        <v/>
      </c>
      <c r="H138" s="315" t="str">
        <f t="shared" si="16"/>
        <v/>
      </c>
      <c r="I138" s="315" t="e">
        <f t="shared" si="12"/>
        <v>#VALUE!</v>
      </c>
      <c r="J138" s="315">
        <f>SUM($H$15:$H138)</f>
        <v>0</v>
      </c>
      <c r="K138" s="311"/>
      <c r="L138" s="311"/>
    </row>
    <row r="139" spans="1:12" x14ac:dyDescent="0.2">
      <c r="A139" s="312" t="str">
        <f t="shared" si="13"/>
        <v/>
      </c>
      <c r="B139" s="313" t="str">
        <f t="shared" si="9"/>
        <v/>
      </c>
      <c r="C139" s="315" t="str">
        <f t="shared" si="14"/>
        <v/>
      </c>
      <c r="D139" s="315" t="str">
        <f t="shared" si="17"/>
        <v/>
      </c>
      <c r="E139" s="316" t="e">
        <f t="shared" si="10"/>
        <v>#VALUE!</v>
      </c>
      <c r="F139" s="315" t="e">
        <f t="shared" si="11"/>
        <v>#VALUE!</v>
      </c>
      <c r="G139" s="315" t="str">
        <f t="shared" si="15"/>
        <v/>
      </c>
      <c r="H139" s="315" t="str">
        <f t="shared" si="16"/>
        <v/>
      </c>
      <c r="I139" s="315" t="e">
        <f t="shared" si="12"/>
        <v>#VALUE!</v>
      </c>
      <c r="J139" s="315">
        <f>SUM($H$15:$H139)</f>
        <v>0</v>
      </c>
      <c r="K139" s="311"/>
      <c r="L139" s="311"/>
    </row>
    <row r="140" spans="1:12" x14ac:dyDescent="0.2">
      <c r="A140" s="312" t="str">
        <f t="shared" si="13"/>
        <v/>
      </c>
      <c r="B140" s="313" t="str">
        <f t="shared" si="9"/>
        <v/>
      </c>
      <c r="C140" s="315" t="str">
        <f t="shared" si="14"/>
        <v/>
      </c>
      <c r="D140" s="315" t="str">
        <f t="shared" si="17"/>
        <v/>
      </c>
      <c r="E140" s="316" t="e">
        <f t="shared" si="10"/>
        <v>#VALUE!</v>
      </c>
      <c r="F140" s="315" t="e">
        <f t="shared" si="11"/>
        <v>#VALUE!</v>
      </c>
      <c r="G140" s="315" t="str">
        <f t="shared" si="15"/>
        <v/>
      </c>
      <c r="H140" s="315" t="str">
        <f t="shared" si="16"/>
        <v/>
      </c>
      <c r="I140" s="315" t="e">
        <f t="shared" si="12"/>
        <v>#VALUE!</v>
      </c>
      <c r="J140" s="315">
        <f>SUM($H$15:$H140)</f>
        <v>0</v>
      </c>
      <c r="K140" s="311"/>
      <c r="L140" s="311"/>
    </row>
    <row r="141" spans="1:12" x14ac:dyDescent="0.2">
      <c r="A141" s="312" t="str">
        <f t="shared" si="13"/>
        <v/>
      </c>
      <c r="B141" s="313" t="str">
        <f t="shared" si="9"/>
        <v/>
      </c>
      <c r="C141" s="315" t="str">
        <f t="shared" si="14"/>
        <v/>
      </c>
      <c r="D141" s="315" t="str">
        <f t="shared" si="17"/>
        <v/>
      </c>
      <c r="E141" s="316" t="e">
        <f t="shared" si="10"/>
        <v>#VALUE!</v>
      </c>
      <c r="F141" s="315" t="e">
        <f t="shared" si="11"/>
        <v>#VALUE!</v>
      </c>
      <c r="G141" s="315" t="str">
        <f t="shared" si="15"/>
        <v/>
      </c>
      <c r="H141" s="315" t="str">
        <f t="shared" si="16"/>
        <v/>
      </c>
      <c r="I141" s="315" t="e">
        <f t="shared" si="12"/>
        <v>#VALUE!</v>
      </c>
      <c r="J141" s="315">
        <f>SUM($H$15:$H141)</f>
        <v>0</v>
      </c>
      <c r="K141" s="311"/>
      <c r="L141" s="311"/>
    </row>
    <row r="142" spans="1:12" x14ac:dyDescent="0.2">
      <c r="A142" s="312" t="str">
        <f t="shared" si="13"/>
        <v/>
      </c>
      <c r="B142" s="313" t="str">
        <f t="shared" si="9"/>
        <v/>
      </c>
      <c r="C142" s="315" t="str">
        <f t="shared" si="14"/>
        <v/>
      </c>
      <c r="D142" s="315" t="str">
        <f t="shared" si="17"/>
        <v/>
      </c>
      <c r="E142" s="316" t="e">
        <f t="shared" si="10"/>
        <v>#VALUE!</v>
      </c>
      <c r="F142" s="315" t="e">
        <f t="shared" si="11"/>
        <v>#VALUE!</v>
      </c>
      <c r="G142" s="315" t="str">
        <f t="shared" si="15"/>
        <v/>
      </c>
      <c r="H142" s="315" t="str">
        <f t="shared" si="16"/>
        <v/>
      </c>
      <c r="I142" s="315" t="e">
        <f t="shared" si="12"/>
        <v>#VALUE!</v>
      </c>
      <c r="J142" s="315">
        <f>SUM($H$15:$H142)</f>
        <v>0</v>
      </c>
      <c r="K142" s="311"/>
      <c r="L142" s="311"/>
    </row>
    <row r="143" spans="1:12" x14ac:dyDescent="0.2">
      <c r="A143" s="312" t="str">
        <f t="shared" si="13"/>
        <v/>
      </c>
      <c r="B143" s="313" t="str">
        <f t="shared" ref="B143:B206" si="18">IF(Pay_Num&lt;&gt;"",DATE(YEAR(Loan_Start),MONTH(Loan_Start)+(Pay_Num)*12/Num_Pmt_Per_Year,DAY(Loan_Start)),"")</f>
        <v/>
      </c>
      <c r="C143" s="315" t="str">
        <f t="shared" si="14"/>
        <v/>
      </c>
      <c r="D143" s="315" t="str">
        <f t="shared" si="17"/>
        <v/>
      </c>
      <c r="E143" s="316" t="e">
        <f t="shared" ref="E143:E206" si="19">IF(AND(Pay_Num&lt;&gt;"",Sched_Pay+Scheduled_Extra_Payments&lt;Beg_Bal),Scheduled_Extra_Payments,IF(AND(Pay_Num&lt;&gt;"",Beg_Bal-Sched_Pay&gt;0),Beg_Bal-Sched_Pay,IF(Pay_Num&lt;&gt;"",0,"")))</f>
        <v>#VALUE!</v>
      </c>
      <c r="F143" s="315" t="e">
        <f t="shared" ref="F143:F206" si="20">IF(AND(Pay_Num&lt;&gt;"",Sched_Pay+Extra_Pay&lt;Beg_Bal),Sched_Pay+Extra_Pay,IF(Pay_Num&lt;&gt;"",Beg_Bal,""))</f>
        <v>#VALUE!</v>
      </c>
      <c r="G143" s="315" t="str">
        <f t="shared" si="15"/>
        <v/>
      </c>
      <c r="H143" s="315" t="str">
        <f t="shared" si="16"/>
        <v/>
      </c>
      <c r="I143" s="315" t="e">
        <f t="shared" ref="I143:I206" si="21">IF(AND(Pay_Num&lt;&gt;"",Sched_Pay+Extra_Pay&lt;Beg_Bal),Beg_Bal-Princ,IF(Pay_Num&lt;&gt;"",0,""))</f>
        <v>#VALUE!</v>
      </c>
      <c r="J143" s="315">
        <f>SUM($H$15:$H143)</f>
        <v>0</v>
      </c>
      <c r="K143" s="311"/>
      <c r="L143" s="311"/>
    </row>
    <row r="144" spans="1:12" x14ac:dyDescent="0.2">
      <c r="A144" s="312" t="str">
        <f t="shared" ref="A144:A207" si="22">IF(Values_Entered,A143+1,"")</f>
        <v/>
      </c>
      <c r="B144" s="313" t="str">
        <f t="shared" si="18"/>
        <v/>
      </c>
      <c r="C144" s="315" t="str">
        <f t="shared" ref="C144:C207" si="23">IF(Pay_Num&lt;&gt;"",I143,"")</f>
        <v/>
      </c>
      <c r="D144" s="315" t="str">
        <f t="shared" si="17"/>
        <v/>
      </c>
      <c r="E144" s="316" t="e">
        <f t="shared" si="19"/>
        <v>#VALUE!</v>
      </c>
      <c r="F144" s="315" t="e">
        <f t="shared" si="20"/>
        <v>#VALUE!</v>
      </c>
      <c r="G144" s="315" t="str">
        <f t="shared" ref="G144:G207" si="24">IF(Pay_Num&lt;&gt;"",Total_Pay-Int,"")</f>
        <v/>
      </c>
      <c r="H144" s="315" t="str">
        <f t="shared" ref="H144:H207" si="25">IF(Pay_Num&lt;&gt;"",Beg_Bal*Interest_Rate/Num_Pmt_Per_Year,"")</f>
        <v/>
      </c>
      <c r="I144" s="315" t="e">
        <f t="shared" si="21"/>
        <v>#VALUE!</v>
      </c>
      <c r="J144" s="315">
        <f>SUM($H$15:$H144)</f>
        <v>0</v>
      </c>
      <c r="K144" s="311"/>
      <c r="L144" s="311"/>
    </row>
    <row r="145" spans="1:12" x14ac:dyDescent="0.2">
      <c r="A145" s="312" t="str">
        <f t="shared" si="22"/>
        <v/>
      </c>
      <c r="B145" s="313" t="str">
        <f t="shared" si="18"/>
        <v/>
      </c>
      <c r="C145" s="315" t="str">
        <f t="shared" si="23"/>
        <v/>
      </c>
      <c r="D145" s="315" t="str">
        <f t="shared" ref="D145:D208" si="26">IF(Pay_Num&lt;&gt;"",Scheduled_Monthly_Payment,"")</f>
        <v/>
      </c>
      <c r="E145" s="316" t="e">
        <f t="shared" si="19"/>
        <v>#VALUE!</v>
      </c>
      <c r="F145" s="315" t="e">
        <f t="shared" si="20"/>
        <v>#VALUE!</v>
      </c>
      <c r="G145" s="315" t="str">
        <f t="shared" si="24"/>
        <v/>
      </c>
      <c r="H145" s="315" t="str">
        <f t="shared" si="25"/>
        <v/>
      </c>
      <c r="I145" s="315" t="e">
        <f t="shared" si="21"/>
        <v>#VALUE!</v>
      </c>
      <c r="J145" s="315">
        <f>SUM($H$15:$H145)</f>
        <v>0</v>
      </c>
      <c r="K145" s="311"/>
      <c r="L145" s="311"/>
    </row>
    <row r="146" spans="1:12" x14ac:dyDescent="0.2">
      <c r="A146" s="312" t="str">
        <f t="shared" si="22"/>
        <v/>
      </c>
      <c r="B146" s="313" t="str">
        <f t="shared" si="18"/>
        <v/>
      </c>
      <c r="C146" s="315" t="str">
        <f t="shared" si="23"/>
        <v/>
      </c>
      <c r="D146" s="315" t="str">
        <f t="shared" si="26"/>
        <v/>
      </c>
      <c r="E146" s="316" t="e">
        <f t="shared" si="19"/>
        <v>#VALUE!</v>
      </c>
      <c r="F146" s="315" t="e">
        <f t="shared" si="20"/>
        <v>#VALUE!</v>
      </c>
      <c r="G146" s="315" t="str">
        <f t="shared" si="24"/>
        <v/>
      </c>
      <c r="H146" s="315" t="str">
        <f t="shared" si="25"/>
        <v/>
      </c>
      <c r="I146" s="315" t="e">
        <f t="shared" si="21"/>
        <v>#VALUE!</v>
      </c>
      <c r="J146" s="315">
        <f>SUM($H$15:$H146)</f>
        <v>0</v>
      </c>
      <c r="K146" s="311"/>
      <c r="L146" s="311"/>
    </row>
    <row r="147" spans="1:12" x14ac:dyDescent="0.2">
      <c r="A147" s="312" t="str">
        <f t="shared" si="22"/>
        <v/>
      </c>
      <c r="B147" s="313" t="str">
        <f t="shared" si="18"/>
        <v/>
      </c>
      <c r="C147" s="315" t="str">
        <f t="shared" si="23"/>
        <v/>
      </c>
      <c r="D147" s="315" t="str">
        <f t="shared" si="26"/>
        <v/>
      </c>
      <c r="E147" s="316" t="e">
        <f t="shared" si="19"/>
        <v>#VALUE!</v>
      </c>
      <c r="F147" s="315" t="e">
        <f t="shared" si="20"/>
        <v>#VALUE!</v>
      </c>
      <c r="G147" s="315" t="str">
        <f t="shared" si="24"/>
        <v/>
      </c>
      <c r="H147" s="315" t="str">
        <f t="shared" si="25"/>
        <v/>
      </c>
      <c r="I147" s="315" t="e">
        <f t="shared" si="21"/>
        <v>#VALUE!</v>
      </c>
      <c r="J147" s="315">
        <f>SUM($H$15:$H147)</f>
        <v>0</v>
      </c>
      <c r="K147" s="311"/>
      <c r="L147" s="311"/>
    </row>
    <row r="148" spans="1:12" x14ac:dyDescent="0.2">
      <c r="A148" s="312" t="str">
        <f t="shared" si="22"/>
        <v/>
      </c>
      <c r="B148" s="313" t="str">
        <f t="shared" si="18"/>
        <v/>
      </c>
      <c r="C148" s="315" t="str">
        <f t="shared" si="23"/>
        <v/>
      </c>
      <c r="D148" s="315" t="str">
        <f t="shared" si="26"/>
        <v/>
      </c>
      <c r="E148" s="316" t="e">
        <f t="shared" si="19"/>
        <v>#VALUE!</v>
      </c>
      <c r="F148" s="315" t="e">
        <f t="shared" si="20"/>
        <v>#VALUE!</v>
      </c>
      <c r="G148" s="315" t="str">
        <f t="shared" si="24"/>
        <v/>
      </c>
      <c r="H148" s="315" t="str">
        <f t="shared" si="25"/>
        <v/>
      </c>
      <c r="I148" s="315" t="e">
        <f t="shared" si="21"/>
        <v>#VALUE!</v>
      </c>
      <c r="J148" s="315">
        <f>SUM($H$15:$H148)</f>
        <v>0</v>
      </c>
      <c r="K148" s="311"/>
      <c r="L148" s="311"/>
    </row>
    <row r="149" spans="1:12" x14ac:dyDescent="0.2">
      <c r="A149" s="312" t="str">
        <f t="shared" si="22"/>
        <v/>
      </c>
      <c r="B149" s="313" t="str">
        <f t="shared" si="18"/>
        <v/>
      </c>
      <c r="C149" s="315" t="str">
        <f t="shared" si="23"/>
        <v/>
      </c>
      <c r="D149" s="315" t="str">
        <f t="shared" si="26"/>
        <v/>
      </c>
      <c r="E149" s="316" t="e">
        <f t="shared" si="19"/>
        <v>#VALUE!</v>
      </c>
      <c r="F149" s="315" t="e">
        <f t="shared" si="20"/>
        <v>#VALUE!</v>
      </c>
      <c r="G149" s="315" t="str">
        <f t="shared" si="24"/>
        <v/>
      </c>
      <c r="H149" s="315" t="str">
        <f t="shared" si="25"/>
        <v/>
      </c>
      <c r="I149" s="315" t="e">
        <f t="shared" si="21"/>
        <v>#VALUE!</v>
      </c>
      <c r="J149" s="315">
        <f>SUM($H$15:$H149)</f>
        <v>0</v>
      </c>
      <c r="K149" s="311"/>
      <c r="L149" s="311"/>
    </row>
    <row r="150" spans="1:12" x14ac:dyDescent="0.2">
      <c r="A150" s="312" t="str">
        <f t="shared" si="22"/>
        <v/>
      </c>
      <c r="B150" s="313" t="str">
        <f t="shared" si="18"/>
        <v/>
      </c>
      <c r="C150" s="315" t="str">
        <f t="shared" si="23"/>
        <v/>
      </c>
      <c r="D150" s="315" t="str">
        <f t="shared" si="26"/>
        <v/>
      </c>
      <c r="E150" s="316" t="e">
        <f t="shared" si="19"/>
        <v>#VALUE!</v>
      </c>
      <c r="F150" s="315" t="e">
        <f t="shared" si="20"/>
        <v>#VALUE!</v>
      </c>
      <c r="G150" s="315" t="str">
        <f t="shared" si="24"/>
        <v/>
      </c>
      <c r="H150" s="315" t="str">
        <f t="shared" si="25"/>
        <v/>
      </c>
      <c r="I150" s="315" t="e">
        <f t="shared" si="21"/>
        <v>#VALUE!</v>
      </c>
      <c r="J150" s="315">
        <f>SUM($H$15:$H150)</f>
        <v>0</v>
      </c>
      <c r="K150" s="311"/>
      <c r="L150" s="311"/>
    </row>
    <row r="151" spans="1:12" x14ac:dyDescent="0.2">
      <c r="A151" s="312" t="str">
        <f t="shared" si="22"/>
        <v/>
      </c>
      <c r="B151" s="313" t="str">
        <f t="shared" si="18"/>
        <v/>
      </c>
      <c r="C151" s="315" t="str">
        <f t="shared" si="23"/>
        <v/>
      </c>
      <c r="D151" s="315" t="str">
        <f t="shared" si="26"/>
        <v/>
      </c>
      <c r="E151" s="316" t="e">
        <f t="shared" si="19"/>
        <v>#VALUE!</v>
      </c>
      <c r="F151" s="315" t="e">
        <f t="shared" si="20"/>
        <v>#VALUE!</v>
      </c>
      <c r="G151" s="315" t="str">
        <f t="shared" si="24"/>
        <v/>
      </c>
      <c r="H151" s="315" t="str">
        <f t="shared" si="25"/>
        <v/>
      </c>
      <c r="I151" s="315" t="e">
        <f t="shared" si="21"/>
        <v>#VALUE!</v>
      </c>
      <c r="J151" s="315">
        <f>SUM($H$15:$H151)</f>
        <v>0</v>
      </c>
      <c r="K151" s="311"/>
      <c r="L151" s="311"/>
    </row>
    <row r="152" spans="1:12" x14ac:dyDescent="0.2">
      <c r="A152" s="312" t="str">
        <f t="shared" si="22"/>
        <v/>
      </c>
      <c r="B152" s="313" t="str">
        <f t="shared" si="18"/>
        <v/>
      </c>
      <c r="C152" s="315" t="str">
        <f t="shared" si="23"/>
        <v/>
      </c>
      <c r="D152" s="315" t="str">
        <f t="shared" si="26"/>
        <v/>
      </c>
      <c r="E152" s="316" t="e">
        <f t="shared" si="19"/>
        <v>#VALUE!</v>
      </c>
      <c r="F152" s="315" t="e">
        <f t="shared" si="20"/>
        <v>#VALUE!</v>
      </c>
      <c r="G152" s="315" t="str">
        <f t="shared" si="24"/>
        <v/>
      </c>
      <c r="H152" s="315" t="str">
        <f t="shared" si="25"/>
        <v/>
      </c>
      <c r="I152" s="315" t="e">
        <f t="shared" si="21"/>
        <v>#VALUE!</v>
      </c>
      <c r="J152" s="315">
        <f>SUM($H$15:$H152)</f>
        <v>0</v>
      </c>
      <c r="K152" s="311"/>
      <c r="L152" s="311"/>
    </row>
    <row r="153" spans="1:12" x14ac:dyDescent="0.2">
      <c r="A153" s="312" t="str">
        <f t="shared" si="22"/>
        <v/>
      </c>
      <c r="B153" s="313" t="str">
        <f t="shared" si="18"/>
        <v/>
      </c>
      <c r="C153" s="315" t="str">
        <f t="shared" si="23"/>
        <v/>
      </c>
      <c r="D153" s="315" t="str">
        <f t="shared" si="26"/>
        <v/>
      </c>
      <c r="E153" s="316" t="e">
        <f t="shared" si="19"/>
        <v>#VALUE!</v>
      </c>
      <c r="F153" s="315" t="e">
        <f t="shared" si="20"/>
        <v>#VALUE!</v>
      </c>
      <c r="G153" s="315" t="str">
        <f t="shared" si="24"/>
        <v/>
      </c>
      <c r="H153" s="315" t="str">
        <f t="shared" si="25"/>
        <v/>
      </c>
      <c r="I153" s="315" t="e">
        <f t="shared" si="21"/>
        <v>#VALUE!</v>
      </c>
      <c r="J153" s="315">
        <f>SUM($H$15:$H153)</f>
        <v>0</v>
      </c>
      <c r="K153" s="311"/>
      <c r="L153" s="311"/>
    </row>
    <row r="154" spans="1:12" x14ac:dyDescent="0.2">
      <c r="A154" s="312" t="str">
        <f t="shared" si="22"/>
        <v/>
      </c>
      <c r="B154" s="313" t="str">
        <f t="shared" si="18"/>
        <v/>
      </c>
      <c r="C154" s="315" t="str">
        <f t="shared" si="23"/>
        <v/>
      </c>
      <c r="D154" s="315" t="str">
        <f t="shared" si="26"/>
        <v/>
      </c>
      <c r="E154" s="316" t="e">
        <f t="shared" si="19"/>
        <v>#VALUE!</v>
      </c>
      <c r="F154" s="315" t="e">
        <f t="shared" si="20"/>
        <v>#VALUE!</v>
      </c>
      <c r="G154" s="315" t="str">
        <f t="shared" si="24"/>
        <v/>
      </c>
      <c r="H154" s="315" t="str">
        <f t="shared" si="25"/>
        <v/>
      </c>
      <c r="I154" s="315" t="e">
        <f t="shared" si="21"/>
        <v>#VALUE!</v>
      </c>
      <c r="J154" s="315">
        <f>SUM($H$15:$H154)</f>
        <v>0</v>
      </c>
      <c r="K154" s="311"/>
      <c r="L154" s="311"/>
    </row>
    <row r="155" spans="1:12" x14ac:dyDescent="0.2">
      <c r="A155" s="312" t="str">
        <f t="shared" si="22"/>
        <v/>
      </c>
      <c r="B155" s="313" t="str">
        <f t="shared" si="18"/>
        <v/>
      </c>
      <c r="C155" s="315" t="str">
        <f t="shared" si="23"/>
        <v/>
      </c>
      <c r="D155" s="315" t="str">
        <f t="shared" si="26"/>
        <v/>
      </c>
      <c r="E155" s="316" t="e">
        <f t="shared" si="19"/>
        <v>#VALUE!</v>
      </c>
      <c r="F155" s="315" t="e">
        <f t="shared" si="20"/>
        <v>#VALUE!</v>
      </c>
      <c r="G155" s="315" t="str">
        <f t="shared" si="24"/>
        <v/>
      </c>
      <c r="H155" s="315" t="str">
        <f t="shared" si="25"/>
        <v/>
      </c>
      <c r="I155" s="315" t="e">
        <f t="shared" si="21"/>
        <v>#VALUE!</v>
      </c>
      <c r="J155" s="315">
        <f>SUM($H$15:$H155)</f>
        <v>0</v>
      </c>
      <c r="K155" s="311"/>
      <c r="L155" s="311"/>
    </row>
    <row r="156" spans="1:12" x14ac:dyDescent="0.2">
      <c r="A156" s="312" t="str">
        <f t="shared" si="22"/>
        <v/>
      </c>
      <c r="B156" s="313" t="str">
        <f t="shared" si="18"/>
        <v/>
      </c>
      <c r="C156" s="315" t="str">
        <f t="shared" si="23"/>
        <v/>
      </c>
      <c r="D156" s="315" t="str">
        <f t="shared" si="26"/>
        <v/>
      </c>
      <c r="E156" s="316" t="e">
        <f t="shared" si="19"/>
        <v>#VALUE!</v>
      </c>
      <c r="F156" s="315" t="e">
        <f t="shared" si="20"/>
        <v>#VALUE!</v>
      </c>
      <c r="G156" s="315" t="str">
        <f t="shared" si="24"/>
        <v/>
      </c>
      <c r="H156" s="315" t="str">
        <f t="shared" si="25"/>
        <v/>
      </c>
      <c r="I156" s="315" t="e">
        <f t="shared" si="21"/>
        <v>#VALUE!</v>
      </c>
      <c r="J156" s="315">
        <f>SUM($H$15:$H156)</f>
        <v>0</v>
      </c>
      <c r="K156" s="311"/>
      <c r="L156" s="311"/>
    </row>
    <row r="157" spans="1:12" x14ac:dyDescent="0.2">
      <c r="A157" s="312" t="str">
        <f t="shared" si="22"/>
        <v/>
      </c>
      <c r="B157" s="313" t="str">
        <f t="shared" si="18"/>
        <v/>
      </c>
      <c r="C157" s="315" t="str">
        <f t="shared" si="23"/>
        <v/>
      </c>
      <c r="D157" s="315" t="str">
        <f t="shared" si="26"/>
        <v/>
      </c>
      <c r="E157" s="316" t="e">
        <f t="shared" si="19"/>
        <v>#VALUE!</v>
      </c>
      <c r="F157" s="315" t="e">
        <f t="shared" si="20"/>
        <v>#VALUE!</v>
      </c>
      <c r="G157" s="315" t="str">
        <f t="shared" si="24"/>
        <v/>
      </c>
      <c r="H157" s="315" t="str">
        <f t="shared" si="25"/>
        <v/>
      </c>
      <c r="I157" s="315" t="e">
        <f t="shared" si="21"/>
        <v>#VALUE!</v>
      </c>
      <c r="J157" s="315">
        <f>SUM($H$15:$H157)</f>
        <v>0</v>
      </c>
      <c r="K157" s="311"/>
      <c r="L157" s="311"/>
    </row>
    <row r="158" spans="1:12" x14ac:dyDescent="0.2">
      <c r="A158" s="312" t="str">
        <f t="shared" si="22"/>
        <v/>
      </c>
      <c r="B158" s="313" t="str">
        <f t="shared" si="18"/>
        <v/>
      </c>
      <c r="C158" s="315" t="str">
        <f t="shared" si="23"/>
        <v/>
      </c>
      <c r="D158" s="315" t="str">
        <f t="shared" si="26"/>
        <v/>
      </c>
      <c r="E158" s="316" t="e">
        <f t="shared" si="19"/>
        <v>#VALUE!</v>
      </c>
      <c r="F158" s="315" t="e">
        <f t="shared" si="20"/>
        <v>#VALUE!</v>
      </c>
      <c r="G158" s="315" t="str">
        <f t="shared" si="24"/>
        <v/>
      </c>
      <c r="H158" s="315" t="str">
        <f t="shared" si="25"/>
        <v/>
      </c>
      <c r="I158" s="315" t="e">
        <f t="shared" si="21"/>
        <v>#VALUE!</v>
      </c>
      <c r="J158" s="315">
        <f>SUM($H$15:$H158)</f>
        <v>0</v>
      </c>
      <c r="K158" s="311"/>
      <c r="L158" s="311"/>
    </row>
    <row r="159" spans="1:12" x14ac:dyDescent="0.2">
      <c r="A159" s="312" t="str">
        <f t="shared" si="22"/>
        <v/>
      </c>
      <c r="B159" s="313" t="str">
        <f t="shared" si="18"/>
        <v/>
      </c>
      <c r="C159" s="315" t="str">
        <f t="shared" si="23"/>
        <v/>
      </c>
      <c r="D159" s="315" t="str">
        <f t="shared" si="26"/>
        <v/>
      </c>
      <c r="E159" s="316" t="e">
        <f t="shared" si="19"/>
        <v>#VALUE!</v>
      </c>
      <c r="F159" s="315" t="e">
        <f t="shared" si="20"/>
        <v>#VALUE!</v>
      </c>
      <c r="G159" s="315" t="str">
        <f t="shared" si="24"/>
        <v/>
      </c>
      <c r="H159" s="315" t="str">
        <f t="shared" si="25"/>
        <v/>
      </c>
      <c r="I159" s="315" t="e">
        <f t="shared" si="21"/>
        <v>#VALUE!</v>
      </c>
      <c r="J159" s="315">
        <f>SUM($H$15:$H159)</f>
        <v>0</v>
      </c>
      <c r="K159" s="311"/>
      <c r="L159" s="311"/>
    </row>
    <row r="160" spans="1:12" x14ac:dyDescent="0.2">
      <c r="A160" s="312" t="str">
        <f t="shared" si="22"/>
        <v/>
      </c>
      <c r="B160" s="313" t="str">
        <f t="shared" si="18"/>
        <v/>
      </c>
      <c r="C160" s="315" t="str">
        <f t="shared" si="23"/>
        <v/>
      </c>
      <c r="D160" s="315" t="str">
        <f t="shared" si="26"/>
        <v/>
      </c>
      <c r="E160" s="316" t="e">
        <f t="shared" si="19"/>
        <v>#VALUE!</v>
      </c>
      <c r="F160" s="315" t="e">
        <f t="shared" si="20"/>
        <v>#VALUE!</v>
      </c>
      <c r="G160" s="315" t="str">
        <f t="shared" si="24"/>
        <v/>
      </c>
      <c r="H160" s="315" t="str">
        <f t="shared" si="25"/>
        <v/>
      </c>
      <c r="I160" s="315" t="e">
        <f t="shared" si="21"/>
        <v>#VALUE!</v>
      </c>
      <c r="J160" s="315">
        <f>SUM($H$15:$H160)</f>
        <v>0</v>
      </c>
      <c r="K160" s="311"/>
      <c r="L160" s="311"/>
    </row>
    <row r="161" spans="1:12" x14ac:dyDescent="0.2">
      <c r="A161" s="312" t="str">
        <f t="shared" si="22"/>
        <v/>
      </c>
      <c r="B161" s="313" t="str">
        <f t="shared" si="18"/>
        <v/>
      </c>
      <c r="C161" s="315" t="str">
        <f t="shared" si="23"/>
        <v/>
      </c>
      <c r="D161" s="315" t="str">
        <f t="shared" si="26"/>
        <v/>
      </c>
      <c r="E161" s="316" t="e">
        <f t="shared" si="19"/>
        <v>#VALUE!</v>
      </c>
      <c r="F161" s="315" t="e">
        <f t="shared" si="20"/>
        <v>#VALUE!</v>
      </c>
      <c r="G161" s="315" t="str">
        <f t="shared" si="24"/>
        <v/>
      </c>
      <c r="H161" s="315" t="str">
        <f t="shared" si="25"/>
        <v/>
      </c>
      <c r="I161" s="315" t="e">
        <f t="shared" si="21"/>
        <v>#VALUE!</v>
      </c>
      <c r="J161" s="315">
        <f>SUM($H$15:$H161)</f>
        <v>0</v>
      </c>
      <c r="K161" s="311"/>
      <c r="L161" s="311"/>
    </row>
    <row r="162" spans="1:12" x14ac:dyDescent="0.2">
      <c r="A162" s="312" t="str">
        <f t="shared" si="22"/>
        <v/>
      </c>
      <c r="B162" s="313" t="str">
        <f t="shared" si="18"/>
        <v/>
      </c>
      <c r="C162" s="315" t="str">
        <f t="shared" si="23"/>
        <v/>
      </c>
      <c r="D162" s="315" t="str">
        <f t="shared" si="26"/>
        <v/>
      </c>
      <c r="E162" s="316" t="e">
        <f t="shared" si="19"/>
        <v>#VALUE!</v>
      </c>
      <c r="F162" s="315" t="e">
        <f t="shared" si="20"/>
        <v>#VALUE!</v>
      </c>
      <c r="G162" s="315" t="str">
        <f t="shared" si="24"/>
        <v/>
      </c>
      <c r="H162" s="315" t="str">
        <f t="shared" si="25"/>
        <v/>
      </c>
      <c r="I162" s="315" t="e">
        <f t="shared" si="21"/>
        <v>#VALUE!</v>
      </c>
      <c r="J162" s="315">
        <f>SUM($H$15:$H162)</f>
        <v>0</v>
      </c>
      <c r="K162" s="311"/>
      <c r="L162" s="311"/>
    </row>
    <row r="163" spans="1:12" x14ac:dyDescent="0.2">
      <c r="A163" s="312" t="str">
        <f t="shared" si="22"/>
        <v/>
      </c>
      <c r="B163" s="313" t="str">
        <f t="shared" si="18"/>
        <v/>
      </c>
      <c r="C163" s="315" t="str">
        <f t="shared" si="23"/>
        <v/>
      </c>
      <c r="D163" s="315" t="str">
        <f t="shared" si="26"/>
        <v/>
      </c>
      <c r="E163" s="316" t="e">
        <f t="shared" si="19"/>
        <v>#VALUE!</v>
      </c>
      <c r="F163" s="315" t="e">
        <f t="shared" si="20"/>
        <v>#VALUE!</v>
      </c>
      <c r="G163" s="315" t="str">
        <f t="shared" si="24"/>
        <v/>
      </c>
      <c r="H163" s="315" t="str">
        <f t="shared" si="25"/>
        <v/>
      </c>
      <c r="I163" s="315" t="e">
        <f t="shared" si="21"/>
        <v>#VALUE!</v>
      </c>
      <c r="J163" s="315">
        <f>SUM($H$15:$H163)</f>
        <v>0</v>
      </c>
      <c r="K163" s="311"/>
      <c r="L163" s="311"/>
    </row>
    <row r="164" spans="1:12" x14ac:dyDescent="0.2">
      <c r="A164" s="312" t="str">
        <f t="shared" si="22"/>
        <v/>
      </c>
      <c r="B164" s="313" t="str">
        <f t="shared" si="18"/>
        <v/>
      </c>
      <c r="C164" s="315" t="str">
        <f t="shared" si="23"/>
        <v/>
      </c>
      <c r="D164" s="315" t="str">
        <f t="shared" si="26"/>
        <v/>
      </c>
      <c r="E164" s="316" t="e">
        <f t="shared" si="19"/>
        <v>#VALUE!</v>
      </c>
      <c r="F164" s="315" t="e">
        <f t="shared" si="20"/>
        <v>#VALUE!</v>
      </c>
      <c r="G164" s="315" t="str">
        <f t="shared" si="24"/>
        <v/>
      </c>
      <c r="H164" s="315" t="str">
        <f t="shared" si="25"/>
        <v/>
      </c>
      <c r="I164" s="315" t="e">
        <f t="shared" si="21"/>
        <v>#VALUE!</v>
      </c>
      <c r="J164" s="315">
        <f>SUM($H$15:$H164)</f>
        <v>0</v>
      </c>
      <c r="K164" s="311"/>
      <c r="L164" s="311"/>
    </row>
    <row r="165" spans="1:12" x14ac:dyDescent="0.2">
      <c r="A165" s="312" t="str">
        <f t="shared" si="22"/>
        <v/>
      </c>
      <c r="B165" s="313" t="str">
        <f t="shared" si="18"/>
        <v/>
      </c>
      <c r="C165" s="315" t="str">
        <f t="shared" si="23"/>
        <v/>
      </c>
      <c r="D165" s="315" t="str">
        <f t="shared" si="26"/>
        <v/>
      </c>
      <c r="E165" s="316" t="e">
        <f t="shared" si="19"/>
        <v>#VALUE!</v>
      </c>
      <c r="F165" s="315" t="e">
        <f t="shared" si="20"/>
        <v>#VALUE!</v>
      </c>
      <c r="G165" s="315" t="str">
        <f t="shared" si="24"/>
        <v/>
      </c>
      <c r="H165" s="315" t="str">
        <f t="shared" si="25"/>
        <v/>
      </c>
      <c r="I165" s="315" t="e">
        <f t="shared" si="21"/>
        <v>#VALUE!</v>
      </c>
      <c r="J165" s="315">
        <f>SUM($H$15:$H165)</f>
        <v>0</v>
      </c>
      <c r="K165" s="311"/>
      <c r="L165" s="311"/>
    </row>
    <row r="166" spans="1:12" x14ac:dyDescent="0.2">
      <c r="A166" s="312" t="str">
        <f t="shared" si="22"/>
        <v/>
      </c>
      <c r="B166" s="313" t="str">
        <f t="shared" si="18"/>
        <v/>
      </c>
      <c r="C166" s="315" t="str">
        <f t="shared" si="23"/>
        <v/>
      </c>
      <c r="D166" s="315" t="str">
        <f t="shared" si="26"/>
        <v/>
      </c>
      <c r="E166" s="316" t="e">
        <f t="shared" si="19"/>
        <v>#VALUE!</v>
      </c>
      <c r="F166" s="315" t="e">
        <f t="shared" si="20"/>
        <v>#VALUE!</v>
      </c>
      <c r="G166" s="315" t="str">
        <f t="shared" si="24"/>
        <v/>
      </c>
      <c r="H166" s="315" t="str">
        <f t="shared" si="25"/>
        <v/>
      </c>
      <c r="I166" s="315" t="e">
        <f t="shared" si="21"/>
        <v>#VALUE!</v>
      </c>
      <c r="J166" s="315">
        <f>SUM($H$15:$H166)</f>
        <v>0</v>
      </c>
      <c r="K166" s="311"/>
      <c r="L166" s="311"/>
    </row>
    <row r="167" spans="1:12" x14ac:dyDescent="0.2">
      <c r="A167" s="312" t="str">
        <f t="shared" si="22"/>
        <v/>
      </c>
      <c r="B167" s="313" t="str">
        <f t="shared" si="18"/>
        <v/>
      </c>
      <c r="C167" s="315" t="str">
        <f t="shared" si="23"/>
        <v/>
      </c>
      <c r="D167" s="315" t="str">
        <f t="shared" si="26"/>
        <v/>
      </c>
      <c r="E167" s="316" t="e">
        <f t="shared" si="19"/>
        <v>#VALUE!</v>
      </c>
      <c r="F167" s="315" t="e">
        <f t="shared" si="20"/>
        <v>#VALUE!</v>
      </c>
      <c r="G167" s="315" t="str">
        <f t="shared" si="24"/>
        <v/>
      </c>
      <c r="H167" s="315" t="str">
        <f t="shared" si="25"/>
        <v/>
      </c>
      <c r="I167" s="315" t="e">
        <f t="shared" si="21"/>
        <v>#VALUE!</v>
      </c>
      <c r="J167" s="315">
        <f>SUM($H$15:$H167)</f>
        <v>0</v>
      </c>
      <c r="K167" s="311"/>
      <c r="L167" s="311"/>
    </row>
    <row r="168" spans="1:12" x14ac:dyDescent="0.2">
      <c r="A168" s="312" t="str">
        <f t="shared" si="22"/>
        <v/>
      </c>
      <c r="B168" s="313" t="str">
        <f t="shared" si="18"/>
        <v/>
      </c>
      <c r="C168" s="315" t="str">
        <f t="shared" si="23"/>
        <v/>
      </c>
      <c r="D168" s="315" t="str">
        <f t="shared" si="26"/>
        <v/>
      </c>
      <c r="E168" s="316" t="e">
        <f t="shared" si="19"/>
        <v>#VALUE!</v>
      </c>
      <c r="F168" s="315" t="e">
        <f t="shared" si="20"/>
        <v>#VALUE!</v>
      </c>
      <c r="G168" s="315" t="str">
        <f t="shared" si="24"/>
        <v/>
      </c>
      <c r="H168" s="315" t="str">
        <f t="shared" si="25"/>
        <v/>
      </c>
      <c r="I168" s="315" t="e">
        <f t="shared" si="21"/>
        <v>#VALUE!</v>
      </c>
      <c r="J168" s="315">
        <f>SUM($H$15:$H168)</f>
        <v>0</v>
      </c>
      <c r="K168" s="311"/>
      <c r="L168" s="311"/>
    </row>
    <row r="169" spans="1:12" x14ac:dyDescent="0.2">
      <c r="A169" s="312" t="str">
        <f t="shared" si="22"/>
        <v/>
      </c>
      <c r="B169" s="313" t="str">
        <f t="shared" si="18"/>
        <v/>
      </c>
      <c r="C169" s="315" t="str">
        <f t="shared" si="23"/>
        <v/>
      </c>
      <c r="D169" s="315" t="str">
        <f t="shared" si="26"/>
        <v/>
      </c>
      <c r="E169" s="316" t="e">
        <f t="shared" si="19"/>
        <v>#VALUE!</v>
      </c>
      <c r="F169" s="315" t="e">
        <f t="shared" si="20"/>
        <v>#VALUE!</v>
      </c>
      <c r="G169" s="315" t="str">
        <f t="shared" si="24"/>
        <v/>
      </c>
      <c r="H169" s="315" t="str">
        <f t="shared" si="25"/>
        <v/>
      </c>
      <c r="I169" s="315" t="e">
        <f t="shared" si="21"/>
        <v>#VALUE!</v>
      </c>
      <c r="J169" s="315">
        <f>SUM($H$15:$H169)</f>
        <v>0</v>
      </c>
      <c r="K169" s="311"/>
      <c r="L169" s="311"/>
    </row>
    <row r="170" spans="1:12" x14ac:dyDescent="0.2">
      <c r="A170" s="312" t="str">
        <f t="shared" si="22"/>
        <v/>
      </c>
      <c r="B170" s="313" t="str">
        <f t="shared" si="18"/>
        <v/>
      </c>
      <c r="C170" s="315" t="str">
        <f t="shared" si="23"/>
        <v/>
      </c>
      <c r="D170" s="315" t="str">
        <f t="shared" si="26"/>
        <v/>
      </c>
      <c r="E170" s="316" t="e">
        <f t="shared" si="19"/>
        <v>#VALUE!</v>
      </c>
      <c r="F170" s="315" t="e">
        <f t="shared" si="20"/>
        <v>#VALUE!</v>
      </c>
      <c r="G170" s="315" t="str">
        <f t="shared" si="24"/>
        <v/>
      </c>
      <c r="H170" s="315" t="str">
        <f t="shared" si="25"/>
        <v/>
      </c>
      <c r="I170" s="315" t="e">
        <f t="shared" si="21"/>
        <v>#VALUE!</v>
      </c>
      <c r="J170" s="315">
        <f>SUM($H$15:$H170)</f>
        <v>0</v>
      </c>
      <c r="K170" s="311"/>
      <c r="L170" s="311"/>
    </row>
    <row r="171" spans="1:12" x14ac:dyDescent="0.2">
      <c r="A171" s="312" t="str">
        <f t="shared" si="22"/>
        <v/>
      </c>
      <c r="B171" s="313" t="str">
        <f t="shared" si="18"/>
        <v/>
      </c>
      <c r="C171" s="315" t="str">
        <f t="shared" si="23"/>
        <v/>
      </c>
      <c r="D171" s="315" t="str">
        <f t="shared" si="26"/>
        <v/>
      </c>
      <c r="E171" s="316" t="e">
        <f t="shared" si="19"/>
        <v>#VALUE!</v>
      </c>
      <c r="F171" s="315" t="e">
        <f t="shared" si="20"/>
        <v>#VALUE!</v>
      </c>
      <c r="G171" s="315" t="str">
        <f t="shared" si="24"/>
        <v/>
      </c>
      <c r="H171" s="315" t="str">
        <f t="shared" si="25"/>
        <v/>
      </c>
      <c r="I171" s="315" t="e">
        <f t="shared" si="21"/>
        <v>#VALUE!</v>
      </c>
      <c r="J171" s="315">
        <f>SUM($H$15:$H171)</f>
        <v>0</v>
      </c>
      <c r="K171" s="311"/>
      <c r="L171" s="311"/>
    </row>
    <row r="172" spans="1:12" x14ac:dyDescent="0.2">
      <c r="A172" s="312" t="str">
        <f t="shared" si="22"/>
        <v/>
      </c>
      <c r="B172" s="313" t="str">
        <f t="shared" si="18"/>
        <v/>
      </c>
      <c r="C172" s="315" t="str">
        <f t="shared" si="23"/>
        <v/>
      </c>
      <c r="D172" s="315" t="str">
        <f t="shared" si="26"/>
        <v/>
      </c>
      <c r="E172" s="316" t="e">
        <f t="shared" si="19"/>
        <v>#VALUE!</v>
      </c>
      <c r="F172" s="315" t="e">
        <f t="shared" si="20"/>
        <v>#VALUE!</v>
      </c>
      <c r="G172" s="315" t="str">
        <f t="shared" si="24"/>
        <v/>
      </c>
      <c r="H172" s="315" t="str">
        <f t="shared" si="25"/>
        <v/>
      </c>
      <c r="I172" s="315" t="e">
        <f t="shared" si="21"/>
        <v>#VALUE!</v>
      </c>
      <c r="J172" s="315">
        <f>SUM($H$15:$H172)</f>
        <v>0</v>
      </c>
      <c r="K172" s="311"/>
      <c r="L172" s="311"/>
    </row>
    <row r="173" spans="1:12" x14ac:dyDescent="0.2">
      <c r="A173" s="312" t="str">
        <f t="shared" si="22"/>
        <v/>
      </c>
      <c r="B173" s="313" t="str">
        <f t="shared" si="18"/>
        <v/>
      </c>
      <c r="C173" s="315" t="str">
        <f t="shared" si="23"/>
        <v/>
      </c>
      <c r="D173" s="315" t="str">
        <f t="shared" si="26"/>
        <v/>
      </c>
      <c r="E173" s="316" t="e">
        <f t="shared" si="19"/>
        <v>#VALUE!</v>
      </c>
      <c r="F173" s="315" t="e">
        <f t="shared" si="20"/>
        <v>#VALUE!</v>
      </c>
      <c r="G173" s="315" t="str">
        <f t="shared" si="24"/>
        <v/>
      </c>
      <c r="H173" s="315" t="str">
        <f t="shared" si="25"/>
        <v/>
      </c>
      <c r="I173" s="315" t="e">
        <f t="shared" si="21"/>
        <v>#VALUE!</v>
      </c>
      <c r="J173" s="315">
        <f>SUM($H$15:$H173)</f>
        <v>0</v>
      </c>
      <c r="K173" s="311"/>
      <c r="L173" s="311"/>
    </row>
    <row r="174" spans="1:12" x14ac:dyDescent="0.2">
      <c r="A174" s="312" t="str">
        <f t="shared" si="22"/>
        <v/>
      </c>
      <c r="B174" s="313" t="str">
        <f t="shared" si="18"/>
        <v/>
      </c>
      <c r="C174" s="315" t="str">
        <f t="shared" si="23"/>
        <v/>
      </c>
      <c r="D174" s="315" t="str">
        <f t="shared" si="26"/>
        <v/>
      </c>
      <c r="E174" s="316" t="e">
        <f t="shared" si="19"/>
        <v>#VALUE!</v>
      </c>
      <c r="F174" s="315" t="e">
        <f t="shared" si="20"/>
        <v>#VALUE!</v>
      </c>
      <c r="G174" s="315" t="str">
        <f t="shared" si="24"/>
        <v/>
      </c>
      <c r="H174" s="315" t="str">
        <f t="shared" si="25"/>
        <v/>
      </c>
      <c r="I174" s="315" t="e">
        <f t="shared" si="21"/>
        <v>#VALUE!</v>
      </c>
      <c r="J174" s="315">
        <f>SUM($H$15:$H174)</f>
        <v>0</v>
      </c>
      <c r="K174" s="311"/>
      <c r="L174" s="311"/>
    </row>
    <row r="175" spans="1:12" x14ac:dyDescent="0.2">
      <c r="A175" s="312" t="str">
        <f t="shared" si="22"/>
        <v/>
      </c>
      <c r="B175" s="313" t="str">
        <f t="shared" si="18"/>
        <v/>
      </c>
      <c r="C175" s="315" t="str">
        <f t="shared" si="23"/>
        <v/>
      </c>
      <c r="D175" s="315" t="str">
        <f t="shared" si="26"/>
        <v/>
      </c>
      <c r="E175" s="316" t="e">
        <f t="shared" si="19"/>
        <v>#VALUE!</v>
      </c>
      <c r="F175" s="315" t="e">
        <f t="shared" si="20"/>
        <v>#VALUE!</v>
      </c>
      <c r="G175" s="315" t="str">
        <f t="shared" si="24"/>
        <v/>
      </c>
      <c r="H175" s="315" t="str">
        <f t="shared" si="25"/>
        <v/>
      </c>
      <c r="I175" s="315" t="e">
        <f t="shared" si="21"/>
        <v>#VALUE!</v>
      </c>
      <c r="J175" s="315">
        <f>SUM($H$15:$H175)</f>
        <v>0</v>
      </c>
      <c r="K175" s="311"/>
      <c r="L175" s="311"/>
    </row>
    <row r="176" spans="1:12" x14ac:dyDescent="0.2">
      <c r="A176" s="312" t="str">
        <f t="shared" si="22"/>
        <v/>
      </c>
      <c r="B176" s="313" t="str">
        <f t="shared" si="18"/>
        <v/>
      </c>
      <c r="C176" s="315" t="str">
        <f t="shared" si="23"/>
        <v/>
      </c>
      <c r="D176" s="315" t="str">
        <f t="shared" si="26"/>
        <v/>
      </c>
      <c r="E176" s="316" t="e">
        <f t="shared" si="19"/>
        <v>#VALUE!</v>
      </c>
      <c r="F176" s="315" t="e">
        <f t="shared" si="20"/>
        <v>#VALUE!</v>
      </c>
      <c r="G176" s="315" t="str">
        <f t="shared" si="24"/>
        <v/>
      </c>
      <c r="H176" s="315" t="str">
        <f t="shared" si="25"/>
        <v/>
      </c>
      <c r="I176" s="315" t="e">
        <f t="shared" si="21"/>
        <v>#VALUE!</v>
      </c>
      <c r="J176" s="315">
        <f>SUM($H$15:$H176)</f>
        <v>0</v>
      </c>
      <c r="K176" s="311"/>
      <c r="L176" s="311"/>
    </row>
    <row r="177" spans="1:12" x14ac:dyDescent="0.2">
      <c r="A177" s="312" t="str">
        <f t="shared" si="22"/>
        <v/>
      </c>
      <c r="B177" s="313" t="str">
        <f t="shared" si="18"/>
        <v/>
      </c>
      <c r="C177" s="315" t="str">
        <f t="shared" si="23"/>
        <v/>
      </c>
      <c r="D177" s="315" t="str">
        <f t="shared" si="26"/>
        <v/>
      </c>
      <c r="E177" s="316" t="e">
        <f t="shared" si="19"/>
        <v>#VALUE!</v>
      </c>
      <c r="F177" s="315" t="e">
        <f t="shared" si="20"/>
        <v>#VALUE!</v>
      </c>
      <c r="G177" s="315" t="str">
        <f t="shared" si="24"/>
        <v/>
      </c>
      <c r="H177" s="315" t="str">
        <f t="shared" si="25"/>
        <v/>
      </c>
      <c r="I177" s="315" t="e">
        <f t="shared" si="21"/>
        <v>#VALUE!</v>
      </c>
      <c r="J177" s="315">
        <f>SUM($H$15:$H177)</f>
        <v>0</v>
      </c>
      <c r="K177" s="311"/>
      <c r="L177" s="311"/>
    </row>
    <row r="178" spans="1:12" x14ac:dyDescent="0.2">
      <c r="A178" s="312" t="str">
        <f t="shared" si="22"/>
        <v/>
      </c>
      <c r="B178" s="313" t="str">
        <f t="shared" si="18"/>
        <v/>
      </c>
      <c r="C178" s="315" t="str">
        <f t="shared" si="23"/>
        <v/>
      </c>
      <c r="D178" s="315" t="str">
        <f t="shared" si="26"/>
        <v/>
      </c>
      <c r="E178" s="316" t="e">
        <f t="shared" si="19"/>
        <v>#VALUE!</v>
      </c>
      <c r="F178" s="315" t="e">
        <f t="shared" si="20"/>
        <v>#VALUE!</v>
      </c>
      <c r="G178" s="315" t="str">
        <f t="shared" si="24"/>
        <v/>
      </c>
      <c r="H178" s="315" t="str">
        <f t="shared" si="25"/>
        <v/>
      </c>
      <c r="I178" s="315" t="e">
        <f t="shared" si="21"/>
        <v>#VALUE!</v>
      </c>
      <c r="J178" s="315">
        <f>SUM($H$15:$H178)</f>
        <v>0</v>
      </c>
      <c r="K178" s="311"/>
      <c r="L178" s="311"/>
    </row>
    <row r="179" spans="1:12" x14ac:dyDescent="0.2">
      <c r="A179" s="312" t="str">
        <f t="shared" si="22"/>
        <v/>
      </c>
      <c r="B179" s="313" t="str">
        <f t="shared" si="18"/>
        <v/>
      </c>
      <c r="C179" s="315" t="str">
        <f t="shared" si="23"/>
        <v/>
      </c>
      <c r="D179" s="315" t="str">
        <f t="shared" si="26"/>
        <v/>
      </c>
      <c r="E179" s="316" t="e">
        <f t="shared" si="19"/>
        <v>#VALUE!</v>
      </c>
      <c r="F179" s="315" t="e">
        <f t="shared" si="20"/>
        <v>#VALUE!</v>
      </c>
      <c r="G179" s="315" t="str">
        <f t="shared" si="24"/>
        <v/>
      </c>
      <c r="H179" s="315" t="str">
        <f t="shared" si="25"/>
        <v/>
      </c>
      <c r="I179" s="315" t="e">
        <f t="shared" si="21"/>
        <v>#VALUE!</v>
      </c>
      <c r="J179" s="315">
        <f>SUM($H$15:$H179)</f>
        <v>0</v>
      </c>
      <c r="K179" s="311"/>
      <c r="L179" s="311"/>
    </row>
    <row r="180" spans="1:12" x14ac:dyDescent="0.2">
      <c r="A180" s="312" t="str">
        <f t="shared" si="22"/>
        <v/>
      </c>
      <c r="B180" s="313" t="str">
        <f t="shared" si="18"/>
        <v/>
      </c>
      <c r="C180" s="315" t="str">
        <f t="shared" si="23"/>
        <v/>
      </c>
      <c r="D180" s="315" t="str">
        <f t="shared" si="26"/>
        <v/>
      </c>
      <c r="E180" s="316" t="e">
        <f t="shared" si="19"/>
        <v>#VALUE!</v>
      </c>
      <c r="F180" s="315" t="e">
        <f t="shared" si="20"/>
        <v>#VALUE!</v>
      </c>
      <c r="G180" s="315" t="str">
        <f t="shared" si="24"/>
        <v/>
      </c>
      <c r="H180" s="315" t="str">
        <f t="shared" si="25"/>
        <v/>
      </c>
      <c r="I180" s="315" t="e">
        <f t="shared" si="21"/>
        <v>#VALUE!</v>
      </c>
      <c r="J180" s="315">
        <f>SUM($H$15:$H180)</f>
        <v>0</v>
      </c>
      <c r="K180" s="311"/>
      <c r="L180" s="311"/>
    </row>
    <row r="181" spans="1:12" x14ac:dyDescent="0.2">
      <c r="A181" s="312" t="str">
        <f t="shared" si="22"/>
        <v/>
      </c>
      <c r="B181" s="313" t="str">
        <f t="shared" si="18"/>
        <v/>
      </c>
      <c r="C181" s="315" t="str">
        <f t="shared" si="23"/>
        <v/>
      </c>
      <c r="D181" s="315" t="str">
        <f t="shared" si="26"/>
        <v/>
      </c>
      <c r="E181" s="316" t="e">
        <f t="shared" si="19"/>
        <v>#VALUE!</v>
      </c>
      <c r="F181" s="315" t="e">
        <f t="shared" si="20"/>
        <v>#VALUE!</v>
      </c>
      <c r="G181" s="315" t="str">
        <f t="shared" si="24"/>
        <v/>
      </c>
      <c r="H181" s="315" t="str">
        <f t="shared" si="25"/>
        <v/>
      </c>
      <c r="I181" s="315" t="e">
        <f t="shared" si="21"/>
        <v>#VALUE!</v>
      </c>
      <c r="J181" s="315">
        <f>SUM($H$15:$H181)</f>
        <v>0</v>
      </c>
      <c r="K181" s="311"/>
      <c r="L181" s="311"/>
    </row>
    <row r="182" spans="1:12" x14ac:dyDescent="0.2">
      <c r="A182" s="312" t="str">
        <f t="shared" si="22"/>
        <v/>
      </c>
      <c r="B182" s="313" t="str">
        <f t="shared" si="18"/>
        <v/>
      </c>
      <c r="C182" s="315" t="str">
        <f t="shared" si="23"/>
        <v/>
      </c>
      <c r="D182" s="315" t="str">
        <f t="shared" si="26"/>
        <v/>
      </c>
      <c r="E182" s="316" t="e">
        <f t="shared" si="19"/>
        <v>#VALUE!</v>
      </c>
      <c r="F182" s="315" t="e">
        <f t="shared" si="20"/>
        <v>#VALUE!</v>
      </c>
      <c r="G182" s="315" t="str">
        <f t="shared" si="24"/>
        <v/>
      </c>
      <c r="H182" s="315" t="str">
        <f t="shared" si="25"/>
        <v/>
      </c>
      <c r="I182" s="315" t="e">
        <f t="shared" si="21"/>
        <v>#VALUE!</v>
      </c>
      <c r="J182" s="315">
        <f>SUM($H$15:$H182)</f>
        <v>0</v>
      </c>
      <c r="K182" s="311"/>
      <c r="L182" s="311"/>
    </row>
    <row r="183" spans="1:12" x14ac:dyDescent="0.2">
      <c r="A183" s="312" t="str">
        <f t="shared" si="22"/>
        <v/>
      </c>
      <c r="B183" s="313" t="str">
        <f t="shared" si="18"/>
        <v/>
      </c>
      <c r="C183" s="315" t="str">
        <f t="shared" si="23"/>
        <v/>
      </c>
      <c r="D183" s="315" t="str">
        <f t="shared" si="26"/>
        <v/>
      </c>
      <c r="E183" s="316" t="e">
        <f t="shared" si="19"/>
        <v>#VALUE!</v>
      </c>
      <c r="F183" s="315" t="e">
        <f t="shared" si="20"/>
        <v>#VALUE!</v>
      </c>
      <c r="G183" s="315" t="str">
        <f t="shared" si="24"/>
        <v/>
      </c>
      <c r="H183" s="315" t="str">
        <f t="shared" si="25"/>
        <v/>
      </c>
      <c r="I183" s="315" t="e">
        <f t="shared" si="21"/>
        <v>#VALUE!</v>
      </c>
      <c r="J183" s="315">
        <f>SUM($H$15:$H183)</f>
        <v>0</v>
      </c>
      <c r="K183" s="311"/>
      <c r="L183" s="311"/>
    </row>
    <row r="184" spans="1:12" x14ac:dyDescent="0.2">
      <c r="A184" s="312" t="str">
        <f t="shared" si="22"/>
        <v/>
      </c>
      <c r="B184" s="313" t="str">
        <f t="shared" si="18"/>
        <v/>
      </c>
      <c r="C184" s="315" t="str">
        <f t="shared" si="23"/>
        <v/>
      </c>
      <c r="D184" s="315" t="str">
        <f t="shared" si="26"/>
        <v/>
      </c>
      <c r="E184" s="316" t="e">
        <f t="shared" si="19"/>
        <v>#VALUE!</v>
      </c>
      <c r="F184" s="315" t="e">
        <f t="shared" si="20"/>
        <v>#VALUE!</v>
      </c>
      <c r="G184" s="315" t="str">
        <f t="shared" si="24"/>
        <v/>
      </c>
      <c r="H184" s="315" t="str">
        <f t="shared" si="25"/>
        <v/>
      </c>
      <c r="I184" s="315" t="e">
        <f t="shared" si="21"/>
        <v>#VALUE!</v>
      </c>
      <c r="J184" s="315">
        <f>SUM($H$15:$H184)</f>
        <v>0</v>
      </c>
      <c r="K184" s="311"/>
      <c r="L184" s="311"/>
    </row>
    <row r="185" spans="1:12" x14ac:dyDescent="0.2">
      <c r="A185" s="312" t="str">
        <f t="shared" si="22"/>
        <v/>
      </c>
      <c r="B185" s="313" t="str">
        <f t="shared" si="18"/>
        <v/>
      </c>
      <c r="C185" s="315" t="str">
        <f t="shared" si="23"/>
        <v/>
      </c>
      <c r="D185" s="315" t="str">
        <f t="shared" si="26"/>
        <v/>
      </c>
      <c r="E185" s="316" t="e">
        <f t="shared" si="19"/>
        <v>#VALUE!</v>
      </c>
      <c r="F185" s="315" t="e">
        <f t="shared" si="20"/>
        <v>#VALUE!</v>
      </c>
      <c r="G185" s="315" t="str">
        <f t="shared" si="24"/>
        <v/>
      </c>
      <c r="H185" s="315" t="str">
        <f t="shared" si="25"/>
        <v/>
      </c>
      <c r="I185" s="315" t="e">
        <f t="shared" si="21"/>
        <v>#VALUE!</v>
      </c>
      <c r="J185" s="315">
        <f>SUM($H$15:$H185)</f>
        <v>0</v>
      </c>
      <c r="K185" s="311"/>
      <c r="L185" s="311"/>
    </row>
    <row r="186" spans="1:12" x14ac:dyDescent="0.2">
      <c r="A186" s="312" t="str">
        <f t="shared" si="22"/>
        <v/>
      </c>
      <c r="B186" s="313" t="str">
        <f t="shared" si="18"/>
        <v/>
      </c>
      <c r="C186" s="315" t="str">
        <f t="shared" si="23"/>
        <v/>
      </c>
      <c r="D186" s="315" t="str">
        <f t="shared" si="26"/>
        <v/>
      </c>
      <c r="E186" s="316" t="e">
        <f t="shared" si="19"/>
        <v>#VALUE!</v>
      </c>
      <c r="F186" s="315" t="e">
        <f t="shared" si="20"/>
        <v>#VALUE!</v>
      </c>
      <c r="G186" s="315" t="str">
        <f t="shared" si="24"/>
        <v/>
      </c>
      <c r="H186" s="315" t="str">
        <f t="shared" si="25"/>
        <v/>
      </c>
      <c r="I186" s="315" t="e">
        <f t="shared" si="21"/>
        <v>#VALUE!</v>
      </c>
      <c r="J186" s="315">
        <f>SUM($H$15:$H186)</f>
        <v>0</v>
      </c>
      <c r="K186" s="311"/>
      <c r="L186" s="311"/>
    </row>
    <row r="187" spans="1:12" x14ac:dyDescent="0.2">
      <c r="A187" s="312" t="str">
        <f t="shared" si="22"/>
        <v/>
      </c>
      <c r="B187" s="313" t="str">
        <f t="shared" si="18"/>
        <v/>
      </c>
      <c r="C187" s="315" t="str">
        <f t="shared" si="23"/>
        <v/>
      </c>
      <c r="D187" s="315" t="str">
        <f t="shared" si="26"/>
        <v/>
      </c>
      <c r="E187" s="316" t="e">
        <f t="shared" si="19"/>
        <v>#VALUE!</v>
      </c>
      <c r="F187" s="315" t="e">
        <f t="shared" si="20"/>
        <v>#VALUE!</v>
      </c>
      <c r="G187" s="315" t="str">
        <f t="shared" si="24"/>
        <v/>
      </c>
      <c r="H187" s="315" t="str">
        <f t="shared" si="25"/>
        <v/>
      </c>
      <c r="I187" s="315" t="e">
        <f t="shared" si="21"/>
        <v>#VALUE!</v>
      </c>
      <c r="J187" s="315">
        <f>SUM($H$15:$H187)</f>
        <v>0</v>
      </c>
      <c r="K187" s="311"/>
      <c r="L187" s="311"/>
    </row>
    <row r="188" spans="1:12" x14ac:dyDescent="0.2">
      <c r="A188" s="312" t="str">
        <f t="shared" si="22"/>
        <v/>
      </c>
      <c r="B188" s="313" t="str">
        <f t="shared" si="18"/>
        <v/>
      </c>
      <c r="C188" s="315" t="str">
        <f t="shared" si="23"/>
        <v/>
      </c>
      <c r="D188" s="315" t="str">
        <f t="shared" si="26"/>
        <v/>
      </c>
      <c r="E188" s="316" t="e">
        <f t="shared" si="19"/>
        <v>#VALUE!</v>
      </c>
      <c r="F188" s="315" t="e">
        <f t="shared" si="20"/>
        <v>#VALUE!</v>
      </c>
      <c r="G188" s="315" t="str">
        <f t="shared" si="24"/>
        <v/>
      </c>
      <c r="H188" s="315" t="str">
        <f t="shared" si="25"/>
        <v/>
      </c>
      <c r="I188" s="315" t="e">
        <f t="shared" si="21"/>
        <v>#VALUE!</v>
      </c>
      <c r="J188" s="315">
        <f>SUM($H$15:$H188)</f>
        <v>0</v>
      </c>
      <c r="K188" s="311"/>
      <c r="L188" s="311"/>
    </row>
    <row r="189" spans="1:12" x14ac:dyDescent="0.2">
      <c r="A189" s="312" t="str">
        <f t="shared" si="22"/>
        <v/>
      </c>
      <c r="B189" s="313" t="str">
        <f t="shared" si="18"/>
        <v/>
      </c>
      <c r="C189" s="315" t="str">
        <f t="shared" si="23"/>
        <v/>
      </c>
      <c r="D189" s="315" t="str">
        <f t="shared" si="26"/>
        <v/>
      </c>
      <c r="E189" s="316" t="e">
        <f t="shared" si="19"/>
        <v>#VALUE!</v>
      </c>
      <c r="F189" s="315" t="e">
        <f t="shared" si="20"/>
        <v>#VALUE!</v>
      </c>
      <c r="G189" s="315" t="str">
        <f t="shared" si="24"/>
        <v/>
      </c>
      <c r="H189" s="315" t="str">
        <f t="shared" si="25"/>
        <v/>
      </c>
      <c r="I189" s="315" t="e">
        <f t="shared" si="21"/>
        <v>#VALUE!</v>
      </c>
      <c r="J189" s="315">
        <f>SUM($H$15:$H189)</f>
        <v>0</v>
      </c>
      <c r="K189" s="311"/>
      <c r="L189" s="311"/>
    </row>
    <row r="190" spans="1:12" x14ac:dyDescent="0.2">
      <c r="A190" s="312" t="str">
        <f t="shared" si="22"/>
        <v/>
      </c>
      <c r="B190" s="313" t="str">
        <f t="shared" si="18"/>
        <v/>
      </c>
      <c r="C190" s="315" t="str">
        <f t="shared" si="23"/>
        <v/>
      </c>
      <c r="D190" s="315" t="str">
        <f t="shared" si="26"/>
        <v/>
      </c>
      <c r="E190" s="316" t="e">
        <f t="shared" si="19"/>
        <v>#VALUE!</v>
      </c>
      <c r="F190" s="315" t="e">
        <f t="shared" si="20"/>
        <v>#VALUE!</v>
      </c>
      <c r="G190" s="315" t="str">
        <f t="shared" si="24"/>
        <v/>
      </c>
      <c r="H190" s="315" t="str">
        <f t="shared" si="25"/>
        <v/>
      </c>
      <c r="I190" s="315" t="e">
        <f t="shared" si="21"/>
        <v>#VALUE!</v>
      </c>
      <c r="J190" s="315">
        <f>SUM($H$15:$H190)</f>
        <v>0</v>
      </c>
      <c r="K190" s="311"/>
      <c r="L190" s="311"/>
    </row>
    <row r="191" spans="1:12" x14ac:dyDescent="0.2">
      <c r="A191" s="312" t="str">
        <f t="shared" si="22"/>
        <v/>
      </c>
      <c r="B191" s="313" t="str">
        <f t="shared" si="18"/>
        <v/>
      </c>
      <c r="C191" s="315" t="str">
        <f t="shared" si="23"/>
        <v/>
      </c>
      <c r="D191" s="315" t="str">
        <f t="shared" si="26"/>
        <v/>
      </c>
      <c r="E191" s="316" t="e">
        <f t="shared" si="19"/>
        <v>#VALUE!</v>
      </c>
      <c r="F191" s="315" t="e">
        <f t="shared" si="20"/>
        <v>#VALUE!</v>
      </c>
      <c r="G191" s="315" t="str">
        <f t="shared" si="24"/>
        <v/>
      </c>
      <c r="H191" s="315" t="str">
        <f t="shared" si="25"/>
        <v/>
      </c>
      <c r="I191" s="315" t="e">
        <f t="shared" si="21"/>
        <v>#VALUE!</v>
      </c>
      <c r="J191" s="315">
        <f>SUM($H$15:$H191)</f>
        <v>0</v>
      </c>
      <c r="K191" s="311"/>
      <c r="L191" s="311"/>
    </row>
    <row r="192" spans="1:12" x14ac:dyDescent="0.2">
      <c r="A192" s="312" t="str">
        <f t="shared" si="22"/>
        <v/>
      </c>
      <c r="B192" s="313" t="str">
        <f t="shared" si="18"/>
        <v/>
      </c>
      <c r="C192" s="315" t="str">
        <f t="shared" si="23"/>
        <v/>
      </c>
      <c r="D192" s="315" t="str">
        <f t="shared" si="26"/>
        <v/>
      </c>
      <c r="E192" s="316" t="e">
        <f t="shared" si="19"/>
        <v>#VALUE!</v>
      </c>
      <c r="F192" s="315" t="e">
        <f t="shared" si="20"/>
        <v>#VALUE!</v>
      </c>
      <c r="G192" s="315" t="str">
        <f t="shared" si="24"/>
        <v/>
      </c>
      <c r="H192" s="315" t="str">
        <f t="shared" si="25"/>
        <v/>
      </c>
      <c r="I192" s="315" t="e">
        <f t="shared" si="21"/>
        <v>#VALUE!</v>
      </c>
      <c r="J192" s="315">
        <f>SUM($H$15:$H192)</f>
        <v>0</v>
      </c>
      <c r="K192" s="311"/>
      <c r="L192" s="311"/>
    </row>
    <row r="193" spans="1:12" x14ac:dyDescent="0.2">
      <c r="A193" s="312" t="str">
        <f t="shared" si="22"/>
        <v/>
      </c>
      <c r="B193" s="313" t="str">
        <f t="shared" si="18"/>
        <v/>
      </c>
      <c r="C193" s="315" t="str">
        <f t="shared" si="23"/>
        <v/>
      </c>
      <c r="D193" s="315" t="str">
        <f t="shared" si="26"/>
        <v/>
      </c>
      <c r="E193" s="316" t="e">
        <f t="shared" si="19"/>
        <v>#VALUE!</v>
      </c>
      <c r="F193" s="315" t="e">
        <f t="shared" si="20"/>
        <v>#VALUE!</v>
      </c>
      <c r="G193" s="315" t="str">
        <f t="shared" si="24"/>
        <v/>
      </c>
      <c r="H193" s="315" t="str">
        <f t="shared" si="25"/>
        <v/>
      </c>
      <c r="I193" s="315" t="e">
        <f t="shared" si="21"/>
        <v>#VALUE!</v>
      </c>
      <c r="J193" s="315">
        <f>SUM($H$15:$H193)</f>
        <v>0</v>
      </c>
      <c r="K193" s="311"/>
      <c r="L193" s="311"/>
    </row>
    <row r="194" spans="1:12" x14ac:dyDescent="0.2">
      <c r="A194" s="312" t="str">
        <f t="shared" si="22"/>
        <v/>
      </c>
      <c r="B194" s="313" t="str">
        <f t="shared" si="18"/>
        <v/>
      </c>
      <c r="C194" s="315" t="str">
        <f t="shared" si="23"/>
        <v/>
      </c>
      <c r="D194" s="315" t="str">
        <f t="shared" si="26"/>
        <v/>
      </c>
      <c r="E194" s="316" t="e">
        <f t="shared" si="19"/>
        <v>#VALUE!</v>
      </c>
      <c r="F194" s="315" t="e">
        <f t="shared" si="20"/>
        <v>#VALUE!</v>
      </c>
      <c r="G194" s="315" t="str">
        <f t="shared" si="24"/>
        <v/>
      </c>
      <c r="H194" s="315" t="str">
        <f t="shared" si="25"/>
        <v/>
      </c>
      <c r="I194" s="315" t="e">
        <f t="shared" si="21"/>
        <v>#VALUE!</v>
      </c>
      <c r="J194" s="315">
        <f>SUM($H$15:$H194)</f>
        <v>0</v>
      </c>
      <c r="K194" s="311"/>
      <c r="L194" s="311"/>
    </row>
    <row r="195" spans="1:12" x14ac:dyDescent="0.2">
      <c r="A195" s="312" t="str">
        <f t="shared" si="22"/>
        <v/>
      </c>
      <c r="B195" s="313" t="str">
        <f t="shared" si="18"/>
        <v/>
      </c>
      <c r="C195" s="315" t="str">
        <f t="shared" si="23"/>
        <v/>
      </c>
      <c r="D195" s="315" t="str">
        <f t="shared" si="26"/>
        <v/>
      </c>
      <c r="E195" s="316" t="e">
        <f t="shared" si="19"/>
        <v>#VALUE!</v>
      </c>
      <c r="F195" s="315" t="e">
        <f t="shared" si="20"/>
        <v>#VALUE!</v>
      </c>
      <c r="G195" s="315" t="str">
        <f t="shared" si="24"/>
        <v/>
      </c>
      <c r="H195" s="315" t="str">
        <f t="shared" si="25"/>
        <v/>
      </c>
      <c r="I195" s="315" t="e">
        <f t="shared" si="21"/>
        <v>#VALUE!</v>
      </c>
      <c r="J195" s="315">
        <f>SUM($H$15:$H195)</f>
        <v>0</v>
      </c>
      <c r="K195" s="311"/>
      <c r="L195" s="311"/>
    </row>
    <row r="196" spans="1:12" x14ac:dyDescent="0.2">
      <c r="A196" s="312" t="str">
        <f t="shared" si="22"/>
        <v/>
      </c>
      <c r="B196" s="313" t="str">
        <f t="shared" si="18"/>
        <v/>
      </c>
      <c r="C196" s="315" t="str">
        <f t="shared" si="23"/>
        <v/>
      </c>
      <c r="D196" s="315" t="str">
        <f t="shared" si="26"/>
        <v/>
      </c>
      <c r="E196" s="316" t="e">
        <f t="shared" si="19"/>
        <v>#VALUE!</v>
      </c>
      <c r="F196" s="315" t="e">
        <f t="shared" si="20"/>
        <v>#VALUE!</v>
      </c>
      <c r="G196" s="315" t="str">
        <f t="shared" si="24"/>
        <v/>
      </c>
      <c r="H196" s="315" t="str">
        <f t="shared" si="25"/>
        <v/>
      </c>
      <c r="I196" s="315" t="e">
        <f t="shared" si="21"/>
        <v>#VALUE!</v>
      </c>
      <c r="J196" s="315">
        <f>SUM($H$15:$H196)</f>
        <v>0</v>
      </c>
      <c r="K196" s="311"/>
      <c r="L196" s="311"/>
    </row>
    <row r="197" spans="1:12" x14ac:dyDescent="0.2">
      <c r="A197" s="312" t="str">
        <f t="shared" si="22"/>
        <v/>
      </c>
      <c r="B197" s="313" t="str">
        <f t="shared" si="18"/>
        <v/>
      </c>
      <c r="C197" s="315" t="str">
        <f t="shared" si="23"/>
        <v/>
      </c>
      <c r="D197" s="315" t="str">
        <f t="shared" si="26"/>
        <v/>
      </c>
      <c r="E197" s="316" t="e">
        <f t="shared" si="19"/>
        <v>#VALUE!</v>
      </c>
      <c r="F197" s="315" t="e">
        <f t="shared" si="20"/>
        <v>#VALUE!</v>
      </c>
      <c r="G197" s="315" t="str">
        <f t="shared" si="24"/>
        <v/>
      </c>
      <c r="H197" s="315" t="str">
        <f t="shared" si="25"/>
        <v/>
      </c>
      <c r="I197" s="315" t="e">
        <f t="shared" si="21"/>
        <v>#VALUE!</v>
      </c>
      <c r="J197" s="315">
        <f>SUM($H$15:$H197)</f>
        <v>0</v>
      </c>
      <c r="K197" s="311"/>
      <c r="L197" s="311"/>
    </row>
    <row r="198" spans="1:12" x14ac:dyDescent="0.2">
      <c r="A198" s="312" t="str">
        <f t="shared" si="22"/>
        <v/>
      </c>
      <c r="B198" s="313" t="str">
        <f t="shared" si="18"/>
        <v/>
      </c>
      <c r="C198" s="315" t="str">
        <f t="shared" si="23"/>
        <v/>
      </c>
      <c r="D198" s="315" t="str">
        <f t="shared" si="26"/>
        <v/>
      </c>
      <c r="E198" s="316" t="e">
        <f t="shared" si="19"/>
        <v>#VALUE!</v>
      </c>
      <c r="F198" s="315" t="e">
        <f t="shared" si="20"/>
        <v>#VALUE!</v>
      </c>
      <c r="G198" s="315" t="str">
        <f t="shared" si="24"/>
        <v/>
      </c>
      <c r="H198" s="315" t="str">
        <f t="shared" si="25"/>
        <v/>
      </c>
      <c r="I198" s="315" t="e">
        <f t="shared" si="21"/>
        <v>#VALUE!</v>
      </c>
      <c r="J198" s="315">
        <f>SUM($H$15:$H198)</f>
        <v>0</v>
      </c>
      <c r="K198" s="311"/>
      <c r="L198" s="311"/>
    </row>
    <row r="199" spans="1:12" x14ac:dyDescent="0.2">
      <c r="A199" s="312" t="str">
        <f t="shared" si="22"/>
        <v/>
      </c>
      <c r="B199" s="313" t="str">
        <f t="shared" si="18"/>
        <v/>
      </c>
      <c r="C199" s="315" t="str">
        <f t="shared" si="23"/>
        <v/>
      </c>
      <c r="D199" s="315" t="str">
        <f t="shared" si="26"/>
        <v/>
      </c>
      <c r="E199" s="316" t="e">
        <f t="shared" si="19"/>
        <v>#VALUE!</v>
      </c>
      <c r="F199" s="315" t="e">
        <f t="shared" si="20"/>
        <v>#VALUE!</v>
      </c>
      <c r="G199" s="315" t="str">
        <f t="shared" si="24"/>
        <v/>
      </c>
      <c r="H199" s="315" t="str">
        <f t="shared" si="25"/>
        <v/>
      </c>
      <c r="I199" s="315" t="e">
        <f t="shared" si="21"/>
        <v>#VALUE!</v>
      </c>
      <c r="J199" s="315">
        <f>SUM($H$15:$H199)</f>
        <v>0</v>
      </c>
      <c r="K199" s="311"/>
      <c r="L199" s="311"/>
    </row>
    <row r="200" spans="1:12" x14ac:dyDescent="0.2">
      <c r="A200" s="312" t="str">
        <f t="shared" si="22"/>
        <v/>
      </c>
      <c r="B200" s="313" t="str">
        <f t="shared" si="18"/>
        <v/>
      </c>
      <c r="C200" s="315" t="str">
        <f t="shared" si="23"/>
        <v/>
      </c>
      <c r="D200" s="315" t="str">
        <f t="shared" si="26"/>
        <v/>
      </c>
      <c r="E200" s="316" t="e">
        <f t="shared" si="19"/>
        <v>#VALUE!</v>
      </c>
      <c r="F200" s="315" t="e">
        <f t="shared" si="20"/>
        <v>#VALUE!</v>
      </c>
      <c r="G200" s="315" t="str">
        <f t="shared" si="24"/>
        <v/>
      </c>
      <c r="H200" s="315" t="str">
        <f t="shared" si="25"/>
        <v/>
      </c>
      <c r="I200" s="315" t="e">
        <f t="shared" si="21"/>
        <v>#VALUE!</v>
      </c>
      <c r="J200" s="315">
        <f>SUM($H$15:$H200)</f>
        <v>0</v>
      </c>
      <c r="K200" s="311"/>
      <c r="L200" s="311"/>
    </row>
    <row r="201" spans="1:12" x14ac:dyDescent="0.2">
      <c r="A201" s="312" t="str">
        <f t="shared" si="22"/>
        <v/>
      </c>
      <c r="B201" s="313" t="str">
        <f t="shared" si="18"/>
        <v/>
      </c>
      <c r="C201" s="315" t="str">
        <f t="shared" si="23"/>
        <v/>
      </c>
      <c r="D201" s="315" t="str">
        <f t="shared" si="26"/>
        <v/>
      </c>
      <c r="E201" s="316" t="e">
        <f t="shared" si="19"/>
        <v>#VALUE!</v>
      </c>
      <c r="F201" s="315" t="e">
        <f t="shared" si="20"/>
        <v>#VALUE!</v>
      </c>
      <c r="G201" s="315" t="str">
        <f t="shared" si="24"/>
        <v/>
      </c>
      <c r="H201" s="315" t="str">
        <f t="shared" si="25"/>
        <v/>
      </c>
      <c r="I201" s="315" t="e">
        <f t="shared" si="21"/>
        <v>#VALUE!</v>
      </c>
      <c r="J201" s="315">
        <f>SUM($H$15:$H201)</f>
        <v>0</v>
      </c>
      <c r="K201" s="311"/>
      <c r="L201" s="311"/>
    </row>
    <row r="202" spans="1:12" x14ac:dyDescent="0.2">
      <c r="A202" s="312" t="str">
        <f t="shared" si="22"/>
        <v/>
      </c>
      <c r="B202" s="313" t="str">
        <f t="shared" si="18"/>
        <v/>
      </c>
      <c r="C202" s="315" t="str">
        <f t="shared" si="23"/>
        <v/>
      </c>
      <c r="D202" s="315" t="str">
        <f t="shared" si="26"/>
        <v/>
      </c>
      <c r="E202" s="316" t="e">
        <f t="shared" si="19"/>
        <v>#VALUE!</v>
      </c>
      <c r="F202" s="315" t="e">
        <f t="shared" si="20"/>
        <v>#VALUE!</v>
      </c>
      <c r="G202" s="315" t="str">
        <f t="shared" si="24"/>
        <v/>
      </c>
      <c r="H202" s="315" t="str">
        <f t="shared" si="25"/>
        <v/>
      </c>
      <c r="I202" s="315" t="e">
        <f t="shared" si="21"/>
        <v>#VALUE!</v>
      </c>
      <c r="J202" s="315">
        <f>SUM($H$15:$H202)</f>
        <v>0</v>
      </c>
      <c r="K202" s="311"/>
      <c r="L202" s="311"/>
    </row>
    <row r="203" spans="1:12" x14ac:dyDescent="0.2">
      <c r="A203" s="312" t="str">
        <f t="shared" si="22"/>
        <v/>
      </c>
      <c r="B203" s="313" t="str">
        <f t="shared" si="18"/>
        <v/>
      </c>
      <c r="C203" s="315" t="str">
        <f t="shared" si="23"/>
        <v/>
      </c>
      <c r="D203" s="315" t="str">
        <f t="shared" si="26"/>
        <v/>
      </c>
      <c r="E203" s="316" t="e">
        <f t="shared" si="19"/>
        <v>#VALUE!</v>
      </c>
      <c r="F203" s="315" t="e">
        <f t="shared" si="20"/>
        <v>#VALUE!</v>
      </c>
      <c r="G203" s="315" t="str">
        <f t="shared" si="24"/>
        <v/>
      </c>
      <c r="H203" s="315" t="str">
        <f t="shared" si="25"/>
        <v/>
      </c>
      <c r="I203" s="315" t="e">
        <f t="shared" si="21"/>
        <v>#VALUE!</v>
      </c>
      <c r="J203" s="315">
        <f>SUM($H$15:$H203)</f>
        <v>0</v>
      </c>
      <c r="K203" s="311"/>
      <c r="L203" s="311"/>
    </row>
    <row r="204" spans="1:12" x14ac:dyDescent="0.2">
      <c r="A204" s="312" t="str">
        <f t="shared" si="22"/>
        <v/>
      </c>
      <c r="B204" s="313" t="str">
        <f t="shared" si="18"/>
        <v/>
      </c>
      <c r="C204" s="315" t="str">
        <f t="shared" si="23"/>
        <v/>
      </c>
      <c r="D204" s="315" t="str">
        <f t="shared" si="26"/>
        <v/>
      </c>
      <c r="E204" s="316" t="e">
        <f t="shared" si="19"/>
        <v>#VALUE!</v>
      </c>
      <c r="F204" s="315" t="e">
        <f t="shared" si="20"/>
        <v>#VALUE!</v>
      </c>
      <c r="G204" s="315" t="str">
        <f t="shared" si="24"/>
        <v/>
      </c>
      <c r="H204" s="315" t="str">
        <f t="shared" si="25"/>
        <v/>
      </c>
      <c r="I204" s="315" t="e">
        <f t="shared" si="21"/>
        <v>#VALUE!</v>
      </c>
      <c r="J204" s="315">
        <f>SUM($H$15:$H204)</f>
        <v>0</v>
      </c>
      <c r="K204" s="311"/>
      <c r="L204" s="311"/>
    </row>
    <row r="205" spans="1:12" x14ac:dyDescent="0.2">
      <c r="A205" s="312" t="str">
        <f t="shared" si="22"/>
        <v/>
      </c>
      <c r="B205" s="313" t="str">
        <f t="shared" si="18"/>
        <v/>
      </c>
      <c r="C205" s="315" t="str">
        <f t="shared" si="23"/>
        <v/>
      </c>
      <c r="D205" s="315" t="str">
        <f t="shared" si="26"/>
        <v/>
      </c>
      <c r="E205" s="316" t="e">
        <f t="shared" si="19"/>
        <v>#VALUE!</v>
      </c>
      <c r="F205" s="315" t="e">
        <f t="shared" si="20"/>
        <v>#VALUE!</v>
      </c>
      <c r="G205" s="315" t="str">
        <f t="shared" si="24"/>
        <v/>
      </c>
      <c r="H205" s="315" t="str">
        <f t="shared" si="25"/>
        <v/>
      </c>
      <c r="I205" s="315" t="e">
        <f t="shared" si="21"/>
        <v>#VALUE!</v>
      </c>
      <c r="J205" s="315">
        <f>SUM($H$15:$H205)</f>
        <v>0</v>
      </c>
      <c r="K205" s="311"/>
      <c r="L205" s="311"/>
    </row>
    <row r="206" spans="1:12" x14ac:dyDescent="0.2">
      <c r="A206" s="312" t="str">
        <f t="shared" si="22"/>
        <v/>
      </c>
      <c r="B206" s="313" t="str">
        <f t="shared" si="18"/>
        <v/>
      </c>
      <c r="C206" s="315" t="str">
        <f t="shared" si="23"/>
        <v/>
      </c>
      <c r="D206" s="315" t="str">
        <f t="shared" si="26"/>
        <v/>
      </c>
      <c r="E206" s="316" t="e">
        <f t="shared" si="19"/>
        <v>#VALUE!</v>
      </c>
      <c r="F206" s="315" t="e">
        <f t="shared" si="20"/>
        <v>#VALUE!</v>
      </c>
      <c r="G206" s="315" t="str">
        <f t="shared" si="24"/>
        <v/>
      </c>
      <c r="H206" s="315" t="str">
        <f t="shared" si="25"/>
        <v/>
      </c>
      <c r="I206" s="315" t="e">
        <f t="shared" si="21"/>
        <v>#VALUE!</v>
      </c>
      <c r="J206" s="315">
        <f>SUM($H$15:$H206)</f>
        <v>0</v>
      </c>
      <c r="K206" s="311"/>
      <c r="L206" s="311"/>
    </row>
    <row r="207" spans="1:12" x14ac:dyDescent="0.2">
      <c r="A207" s="312" t="str">
        <f t="shared" si="22"/>
        <v/>
      </c>
      <c r="B207" s="313" t="str">
        <f t="shared" ref="B207:B270" si="27">IF(Pay_Num&lt;&gt;"",DATE(YEAR(Loan_Start),MONTH(Loan_Start)+(Pay_Num)*12/Num_Pmt_Per_Year,DAY(Loan_Start)),"")</f>
        <v/>
      </c>
      <c r="C207" s="315" t="str">
        <f t="shared" si="23"/>
        <v/>
      </c>
      <c r="D207" s="315" t="str">
        <f t="shared" si="26"/>
        <v/>
      </c>
      <c r="E207" s="316" t="e">
        <f t="shared" ref="E207:E270" si="28">IF(AND(Pay_Num&lt;&gt;"",Sched_Pay+Scheduled_Extra_Payments&lt;Beg_Bal),Scheduled_Extra_Payments,IF(AND(Pay_Num&lt;&gt;"",Beg_Bal-Sched_Pay&gt;0),Beg_Bal-Sched_Pay,IF(Pay_Num&lt;&gt;"",0,"")))</f>
        <v>#VALUE!</v>
      </c>
      <c r="F207" s="315" t="e">
        <f t="shared" ref="F207:F270" si="29">IF(AND(Pay_Num&lt;&gt;"",Sched_Pay+Extra_Pay&lt;Beg_Bal),Sched_Pay+Extra_Pay,IF(Pay_Num&lt;&gt;"",Beg_Bal,""))</f>
        <v>#VALUE!</v>
      </c>
      <c r="G207" s="315" t="str">
        <f t="shared" si="24"/>
        <v/>
      </c>
      <c r="H207" s="315" t="str">
        <f t="shared" si="25"/>
        <v/>
      </c>
      <c r="I207" s="315" t="e">
        <f t="shared" ref="I207:I270" si="30">IF(AND(Pay_Num&lt;&gt;"",Sched_Pay+Extra_Pay&lt;Beg_Bal),Beg_Bal-Princ,IF(Pay_Num&lt;&gt;"",0,""))</f>
        <v>#VALUE!</v>
      </c>
      <c r="J207" s="315">
        <f>SUM($H$15:$H207)</f>
        <v>0</v>
      </c>
      <c r="K207" s="311"/>
      <c r="L207" s="311"/>
    </row>
    <row r="208" spans="1:12" x14ac:dyDescent="0.2">
      <c r="A208" s="312" t="str">
        <f t="shared" ref="A208:A271" si="31">IF(Values_Entered,A207+1,"")</f>
        <v/>
      </c>
      <c r="B208" s="313" t="str">
        <f t="shared" si="27"/>
        <v/>
      </c>
      <c r="C208" s="315" t="str">
        <f t="shared" ref="C208:C271" si="32">IF(Pay_Num&lt;&gt;"",I207,"")</f>
        <v/>
      </c>
      <c r="D208" s="315" t="str">
        <f t="shared" si="26"/>
        <v/>
      </c>
      <c r="E208" s="316" t="e">
        <f t="shared" si="28"/>
        <v>#VALUE!</v>
      </c>
      <c r="F208" s="315" t="e">
        <f t="shared" si="29"/>
        <v>#VALUE!</v>
      </c>
      <c r="G208" s="315" t="str">
        <f t="shared" ref="G208:G271" si="33">IF(Pay_Num&lt;&gt;"",Total_Pay-Int,"")</f>
        <v/>
      </c>
      <c r="H208" s="315" t="str">
        <f t="shared" ref="H208:H271" si="34">IF(Pay_Num&lt;&gt;"",Beg_Bal*Interest_Rate/Num_Pmt_Per_Year,"")</f>
        <v/>
      </c>
      <c r="I208" s="315" t="e">
        <f t="shared" si="30"/>
        <v>#VALUE!</v>
      </c>
      <c r="J208" s="315">
        <f>SUM($H$15:$H208)</f>
        <v>0</v>
      </c>
      <c r="K208" s="311"/>
      <c r="L208" s="311"/>
    </row>
    <row r="209" spans="1:12" x14ac:dyDescent="0.2">
      <c r="A209" s="312" t="str">
        <f t="shared" si="31"/>
        <v/>
      </c>
      <c r="B209" s="313" t="str">
        <f t="shared" si="27"/>
        <v/>
      </c>
      <c r="C209" s="315" t="str">
        <f t="shared" si="32"/>
        <v/>
      </c>
      <c r="D209" s="315" t="str">
        <f t="shared" ref="D209:D272" si="35">IF(Pay_Num&lt;&gt;"",Scheduled_Monthly_Payment,"")</f>
        <v/>
      </c>
      <c r="E209" s="316" t="e">
        <f t="shared" si="28"/>
        <v>#VALUE!</v>
      </c>
      <c r="F209" s="315" t="e">
        <f t="shared" si="29"/>
        <v>#VALUE!</v>
      </c>
      <c r="G209" s="315" t="str">
        <f t="shared" si="33"/>
        <v/>
      </c>
      <c r="H209" s="315" t="str">
        <f t="shared" si="34"/>
        <v/>
      </c>
      <c r="I209" s="315" t="e">
        <f t="shared" si="30"/>
        <v>#VALUE!</v>
      </c>
      <c r="J209" s="315">
        <f>SUM($H$15:$H209)</f>
        <v>0</v>
      </c>
      <c r="K209" s="311"/>
      <c r="L209" s="311"/>
    </row>
    <row r="210" spans="1:12" x14ac:dyDescent="0.2">
      <c r="A210" s="312" t="str">
        <f t="shared" si="31"/>
        <v/>
      </c>
      <c r="B210" s="313" t="str">
        <f t="shared" si="27"/>
        <v/>
      </c>
      <c r="C210" s="315" t="str">
        <f t="shared" si="32"/>
        <v/>
      </c>
      <c r="D210" s="315" t="str">
        <f t="shared" si="35"/>
        <v/>
      </c>
      <c r="E210" s="316" t="e">
        <f t="shared" si="28"/>
        <v>#VALUE!</v>
      </c>
      <c r="F210" s="315" t="e">
        <f t="shared" si="29"/>
        <v>#VALUE!</v>
      </c>
      <c r="G210" s="315" t="str">
        <f t="shared" si="33"/>
        <v/>
      </c>
      <c r="H210" s="315" t="str">
        <f t="shared" si="34"/>
        <v/>
      </c>
      <c r="I210" s="315" t="e">
        <f t="shared" si="30"/>
        <v>#VALUE!</v>
      </c>
      <c r="J210" s="315">
        <f>SUM($H$15:$H210)</f>
        <v>0</v>
      </c>
      <c r="K210" s="311"/>
      <c r="L210" s="311"/>
    </row>
    <row r="211" spans="1:12" x14ac:dyDescent="0.2">
      <c r="A211" s="312" t="str">
        <f t="shared" si="31"/>
        <v/>
      </c>
      <c r="B211" s="313" t="str">
        <f t="shared" si="27"/>
        <v/>
      </c>
      <c r="C211" s="315" t="str">
        <f t="shared" si="32"/>
        <v/>
      </c>
      <c r="D211" s="315" t="str">
        <f t="shared" si="35"/>
        <v/>
      </c>
      <c r="E211" s="316" t="e">
        <f t="shared" si="28"/>
        <v>#VALUE!</v>
      </c>
      <c r="F211" s="315" t="e">
        <f t="shared" si="29"/>
        <v>#VALUE!</v>
      </c>
      <c r="G211" s="315" t="str">
        <f t="shared" si="33"/>
        <v/>
      </c>
      <c r="H211" s="315" t="str">
        <f t="shared" si="34"/>
        <v/>
      </c>
      <c r="I211" s="315" t="e">
        <f t="shared" si="30"/>
        <v>#VALUE!</v>
      </c>
      <c r="J211" s="315">
        <f>SUM($H$15:$H211)</f>
        <v>0</v>
      </c>
      <c r="K211" s="311"/>
      <c r="L211" s="311"/>
    </row>
    <row r="212" spans="1:12" x14ac:dyDescent="0.2">
      <c r="A212" s="312" t="str">
        <f t="shared" si="31"/>
        <v/>
      </c>
      <c r="B212" s="313" t="str">
        <f t="shared" si="27"/>
        <v/>
      </c>
      <c r="C212" s="315" t="str">
        <f t="shared" si="32"/>
        <v/>
      </c>
      <c r="D212" s="315" t="str">
        <f t="shared" si="35"/>
        <v/>
      </c>
      <c r="E212" s="316" t="e">
        <f t="shared" si="28"/>
        <v>#VALUE!</v>
      </c>
      <c r="F212" s="315" t="e">
        <f t="shared" si="29"/>
        <v>#VALUE!</v>
      </c>
      <c r="G212" s="315" t="str">
        <f t="shared" si="33"/>
        <v/>
      </c>
      <c r="H212" s="315" t="str">
        <f t="shared" si="34"/>
        <v/>
      </c>
      <c r="I212" s="315" t="e">
        <f t="shared" si="30"/>
        <v>#VALUE!</v>
      </c>
      <c r="J212" s="315">
        <f>SUM($H$15:$H212)</f>
        <v>0</v>
      </c>
      <c r="K212" s="311"/>
      <c r="L212" s="311"/>
    </row>
    <row r="213" spans="1:12" x14ac:dyDescent="0.2">
      <c r="A213" s="312" t="str">
        <f t="shared" si="31"/>
        <v/>
      </c>
      <c r="B213" s="313" t="str">
        <f t="shared" si="27"/>
        <v/>
      </c>
      <c r="C213" s="315" t="str">
        <f t="shared" si="32"/>
        <v/>
      </c>
      <c r="D213" s="315" t="str">
        <f t="shared" si="35"/>
        <v/>
      </c>
      <c r="E213" s="316" t="e">
        <f t="shared" si="28"/>
        <v>#VALUE!</v>
      </c>
      <c r="F213" s="315" t="e">
        <f t="shared" si="29"/>
        <v>#VALUE!</v>
      </c>
      <c r="G213" s="315" t="str">
        <f t="shared" si="33"/>
        <v/>
      </c>
      <c r="H213" s="315" t="str">
        <f t="shared" si="34"/>
        <v/>
      </c>
      <c r="I213" s="315" t="e">
        <f t="shared" si="30"/>
        <v>#VALUE!</v>
      </c>
      <c r="J213" s="315">
        <f>SUM($H$15:$H213)</f>
        <v>0</v>
      </c>
      <c r="K213" s="311"/>
      <c r="L213" s="311"/>
    </row>
    <row r="214" spans="1:12" x14ac:dyDescent="0.2">
      <c r="A214" s="312" t="str">
        <f t="shared" si="31"/>
        <v/>
      </c>
      <c r="B214" s="313" t="str">
        <f t="shared" si="27"/>
        <v/>
      </c>
      <c r="C214" s="315" t="str">
        <f t="shared" si="32"/>
        <v/>
      </c>
      <c r="D214" s="315" t="str">
        <f t="shared" si="35"/>
        <v/>
      </c>
      <c r="E214" s="316" t="e">
        <f t="shared" si="28"/>
        <v>#VALUE!</v>
      </c>
      <c r="F214" s="315" t="e">
        <f t="shared" si="29"/>
        <v>#VALUE!</v>
      </c>
      <c r="G214" s="315" t="str">
        <f t="shared" si="33"/>
        <v/>
      </c>
      <c r="H214" s="315" t="str">
        <f t="shared" si="34"/>
        <v/>
      </c>
      <c r="I214" s="315" t="e">
        <f t="shared" si="30"/>
        <v>#VALUE!</v>
      </c>
      <c r="J214" s="315">
        <f>SUM($H$15:$H214)</f>
        <v>0</v>
      </c>
      <c r="K214" s="311"/>
      <c r="L214" s="311"/>
    </row>
    <row r="215" spans="1:12" x14ac:dyDescent="0.2">
      <c r="A215" s="312" t="str">
        <f t="shared" si="31"/>
        <v/>
      </c>
      <c r="B215" s="313" t="str">
        <f t="shared" si="27"/>
        <v/>
      </c>
      <c r="C215" s="315" t="str">
        <f t="shared" si="32"/>
        <v/>
      </c>
      <c r="D215" s="315" t="str">
        <f t="shared" si="35"/>
        <v/>
      </c>
      <c r="E215" s="316" t="e">
        <f t="shared" si="28"/>
        <v>#VALUE!</v>
      </c>
      <c r="F215" s="315" t="e">
        <f t="shared" si="29"/>
        <v>#VALUE!</v>
      </c>
      <c r="G215" s="315" t="str">
        <f t="shared" si="33"/>
        <v/>
      </c>
      <c r="H215" s="315" t="str">
        <f t="shared" si="34"/>
        <v/>
      </c>
      <c r="I215" s="315" t="e">
        <f t="shared" si="30"/>
        <v>#VALUE!</v>
      </c>
      <c r="J215" s="315">
        <f>SUM($H$15:$H215)</f>
        <v>0</v>
      </c>
      <c r="K215" s="311"/>
      <c r="L215" s="311"/>
    </row>
    <row r="216" spans="1:12" x14ac:dyDescent="0.2">
      <c r="A216" s="312" t="str">
        <f t="shared" si="31"/>
        <v/>
      </c>
      <c r="B216" s="313" t="str">
        <f t="shared" si="27"/>
        <v/>
      </c>
      <c r="C216" s="315" t="str">
        <f t="shared" si="32"/>
        <v/>
      </c>
      <c r="D216" s="315" t="str">
        <f t="shared" si="35"/>
        <v/>
      </c>
      <c r="E216" s="316" t="e">
        <f t="shared" si="28"/>
        <v>#VALUE!</v>
      </c>
      <c r="F216" s="315" t="e">
        <f t="shared" si="29"/>
        <v>#VALUE!</v>
      </c>
      <c r="G216" s="315" t="str">
        <f t="shared" si="33"/>
        <v/>
      </c>
      <c r="H216" s="315" t="str">
        <f t="shared" si="34"/>
        <v/>
      </c>
      <c r="I216" s="315" t="e">
        <f t="shared" si="30"/>
        <v>#VALUE!</v>
      </c>
      <c r="J216" s="315">
        <f>SUM($H$15:$H216)</f>
        <v>0</v>
      </c>
      <c r="K216" s="311"/>
      <c r="L216" s="311"/>
    </row>
    <row r="217" spans="1:12" x14ac:dyDescent="0.2">
      <c r="A217" s="312" t="str">
        <f t="shared" si="31"/>
        <v/>
      </c>
      <c r="B217" s="313" t="str">
        <f t="shared" si="27"/>
        <v/>
      </c>
      <c r="C217" s="315" t="str">
        <f t="shared" si="32"/>
        <v/>
      </c>
      <c r="D217" s="315" t="str">
        <f t="shared" si="35"/>
        <v/>
      </c>
      <c r="E217" s="316" t="e">
        <f t="shared" si="28"/>
        <v>#VALUE!</v>
      </c>
      <c r="F217" s="315" t="e">
        <f t="shared" si="29"/>
        <v>#VALUE!</v>
      </c>
      <c r="G217" s="315" t="str">
        <f t="shared" si="33"/>
        <v/>
      </c>
      <c r="H217" s="315" t="str">
        <f t="shared" si="34"/>
        <v/>
      </c>
      <c r="I217" s="315" t="e">
        <f t="shared" si="30"/>
        <v>#VALUE!</v>
      </c>
      <c r="J217" s="315">
        <f>SUM($H$15:$H217)</f>
        <v>0</v>
      </c>
      <c r="K217" s="311"/>
      <c r="L217" s="311"/>
    </row>
    <row r="218" spans="1:12" x14ac:dyDescent="0.2">
      <c r="A218" s="312" t="str">
        <f t="shared" si="31"/>
        <v/>
      </c>
      <c r="B218" s="313" t="str">
        <f t="shared" si="27"/>
        <v/>
      </c>
      <c r="C218" s="315" t="str">
        <f t="shared" si="32"/>
        <v/>
      </c>
      <c r="D218" s="315" t="str">
        <f t="shared" si="35"/>
        <v/>
      </c>
      <c r="E218" s="316" t="e">
        <f t="shared" si="28"/>
        <v>#VALUE!</v>
      </c>
      <c r="F218" s="315" t="e">
        <f t="shared" si="29"/>
        <v>#VALUE!</v>
      </c>
      <c r="G218" s="315" t="str">
        <f t="shared" si="33"/>
        <v/>
      </c>
      <c r="H218" s="315" t="str">
        <f t="shared" si="34"/>
        <v/>
      </c>
      <c r="I218" s="315" t="e">
        <f t="shared" si="30"/>
        <v>#VALUE!</v>
      </c>
      <c r="J218" s="315">
        <f>SUM($H$15:$H218)</f>
        <v>0</v>
      </c>
      <c r="K218" s="311"/>
      <c r="L218" s="311"/>
    </row>
    <row r="219" spans="1:12" x14ac:dyDescent="0.2">
      <c r="A219" s="312" t="str">
        <f t="shared" si="31"/>
        <v/>
      </c>
      <c r="B219" s="313" t="str">
        <f t="shared" si="27"/>
        <v/>
      </c>
      <c r="C219" s="315" t="str">
        <f t="shared" si="32"/>
        <v/>
      </c>
      <c r="D219" s="315" t="str">
        <f t="shared" si="35"/>
        <v/>
      </c>
      <c r="E219" s="316" t="e">
        <f t="shared" si="28"/>
        <v>#VALUE!</v>
      </c>
      <c r="F219" s="315" t="e">
        <f t="shared" si="29"/>
        <v>#VALUE!</v>
      </c>
      <c r="G219" s="315" t="str">
        <f t="shared" si="33"/>
        <v/>
      </c>
      <c r="H219" s="315" t="str">
        <f t="shared" si="34"/>
        <v/>
      </c>
      <c r="I219" s="315" t="e">
        <f t="shared" si="30"/>
        <v>#VALUE!</v>
      </c>
      <c r="J219" s="315">
        <f>SUM($H$15:$H219)</f>
        <v>0</v>
      </c>
      <c r="K219" s="311"/>
      <c r="L219" s="311"/>
    </row>
    <row r="220" spans="1:12" x14ac:dyDescent="0.2">
      <c r="A220" s="312" t="str">
        <f t="shared" si="31"/>
        <v/>
      </c>
      <c r="B220" s="313" t="str">
        <f t="shared" si="27"/>
        <v/>
      </c>
      <c r="C220" s="315" t="str">
        <f t="shared" si="32"/>
        <v/>
      </c>
      <c r="D220" s="315" t="str">
        <f t="shared" si="35"/>
        <v/>
      </c>
      <c r="E220" s="316" t="e">
        <f t="shared" si="28"/>
        <v>#VALUE!</v>
      </c>
      <c r="F220" s="315" t="e">
        <f t="shared" si="29"/>
        <v>#VALUE!</v>
      </c>
      <c r="G220" s="315" t="str">
        <f t="shared" si="33"/>
        <v/>
      </c>
      <c r="H220" s="315" t="str">
        <f t="shared" si="34"/>
        <v/>
      </c>
      <c r="I220" s="315" t="e">
        <f t="shared" si="30"/>
        <v>#VALUE!</v>
      </c>
      <c r="J220" s="315">
        <f>SUM($H$15:$H220)</f>
        <v>0</v>
      </c>
      <c r="K220" s="311"/>
      <c r="L220" s="311"/>
    </row>
    <row r="221" spans="1:12" x14ac:dyDescent="0.2">
      <c r="A221" s="312" t="str">
        <f t="shared" si="31"/>
        <v/>
      </c>
      <c r="B221" s="313" t="str">
        <f t="shared" si="27"/>
        <v/>
      </c>
      <c r="C221" s="315" t="str">
        <f t="shared" si="32"/>
        <v/>
      </c>
      <c r="D221" s="315" t="str">
        <f t="shared" si="35"/>
        <v/>
      </c>
      <c r="E221" s="316" t="e">
        <f t="shared" si="28"/>
        <v>#VALUE!</v>
      </c>
      <c r="F221" s="315" t="e">
        <f t="shared" si="29"/>
        <v>#VALUE!</v>
      </c>
      <c r="G221" s="315" t="str">
        <f t="shared" si="33"/>
        <v/>
      </c>
      <c r="H221" s="315" t="str">
        <f t="shared" si="34"/>
        <v/>
      </c>
      <c r="I221" s="315" t="e">
        <f t="shared" si="30"/>
        <v>#VALUE!</v>
      </c>
      <c r="J221" s="315">
        <f>SUM($H$15:$H221)</f>
        <v>0</v>
      </c>
      <c r="K221" s="311"/>
      <c r="L221" s="311"/>
    </row>
    <row r="222" spans="1:12" x14ac:dyDescent="0.2">
      <c r="A222" s="312" t="str">
        <f t="shared" si="31"/>
        <v/>
      </c>
      <c r="B222" s="313" t="str">
        <f t="shared" si="27"/>
        <v/>
      </c>
      <c r="C222" s="315" t="str">
        <f t="shared" si="32"/>
        <v/>
      </c>
      <c r="D222" s="315" t="str">
        <f t="shared" si="35"/>
        <v/>
      </c>
      <c r="E222" s="316" t="e">
        <f t="shared" si="28"/>
        <v>#VALUE!</v>
      </c>
      <c r="F222" s="315" t="e">
        <f t="shared" si="29"/>
        <v>#VALUE!</v>
      </c>
      <c r="G222" s="315" t="str">
        <f t="shared" si="33"/>
        <v/>
      </c>
      <c r="H222" s="315" t="str">
        <f t="shared" si="34"/>
        <v/>
      </c>
      <c r="I222" s="315" t="e">
        <f t="shared" si="30"/>
        <v>#VALUE!</v>
      </c>
      <c r="J222" s="315">
        <f>SUM($H$15:$H222)</f>
        <v>0</v>
      </c>
      <c r="K222" s="311"/>
      <c r="L222" s="311"/>
    </row>
    <row r="223" spans="1:12" x14ac:dyDescent="0.2">
      <c r="A223" s="312" t="str">
        <f t="shared" si="31"/>
        <v/>
      </c>
      <c r="B223" s="313" t="str">
        <f t="shared" si="27"/>
        <v/>
      </c>
      <c r="C223" s="315" t="str">
        <f t="shared" si="32"/>
        <v/>
      </c>
      <c r="D223" s="315" t="str">
        <f t="shared" si="35"/>
        <v/>
      </c>
      <c r="E223" s="316" t="e">
        <f t="shared" si="28"/>
        <v>#VALUE!</v>
      </c>
      <c r="F223" s="315" t="e">
        <f t="shared" si="29"/>
        <v>#VALUE!</v>
      </c>
      <c r="G223" s="315" t="str">
        <f t="shared" si="33"/>
        <v/>
      </c>
      <c r="H223" s="315" t="str">
        <f t="shared" si="34"/>
        <v/>
      </c>
      <c r="I223" s="315" t="e">
        <f t="shared" si="30"/>
        <v>#VALUE!</v>
      </c>
      <c r="J223" s="315">
        <f>SUM($H$15:$H223)</f>
        <v>0</v>
      </c>
      <c r="K223" s="311"/>
      <c r="L223" s="311"/>
    </row>
    <row r="224" spans="1:12" x14ac:dyDescent="0.2">
      <c r="A224" s="312" t="str">
        <f t="shared" si="31"/>
        <v/>
      </c>
      <c r="B224" s="313" t="str">
        <f t="shared" si="27"/>
        <v/>
      </c>
      <c r="C224" s="315" t="str">
        <f t="shared" si="32"/>
        <v/>
      </c>
      <c r="D224" s="315" t="str">
        <f t="shared" si="35"/>
        <v/>
      </c>
      <c r="E224" s="316" t="e">
        <f t="shared" si="28"/>
        <v>#VALUE!</v>
      </c>
      <c r="F224" s="315" t="e">
        <f t="shared" si="29"/>
        <v>#VALUE!</v>
      </c>
      <c r="G224" s="315" t="str">
        <f t="shared" si="33"/>
        <v/>
      </c>
      <c r="H224" s="315" t="str">
        <f t="shared" si="34"/>
        <v/>
      </c>
      <c r="I224" s="315" t="e">
        <f t="shared" si="30"/>
        <v>#VALUE!</v>
      </c>
      <c r="J224" s="315">
        <f>SUM($H$15:$H224)</f>
        <v>0</v>
      </c>
      <c r="K224" s="311"/>
      <c r="L224" s="311"/>
    </row>
    <row r="225" spans="1:12" x14ac:dyDescent="0.2">
      <c r="A225" s="312" t="str">
        <f t="shared" si="31"/>
        <v/>
      </c>
      <c r="B225" s="313" t="str">
        <f t="shared" si="27"/>
        <v/>
      </c>
      <c r="C225" s="315" t="str">
        <f t="shared" si="32"/>
        <v/>
      </c>
      <c r="D225" s="315" t="str">
        <f t="shared" si="35"/>
        <v/>
      </c>
      <c r="E225" s="316" t="e">
        <f t="shared" si="28"/>
        <v>#VALUE!</v>
      </c>
      <c r="F225" s="315" t="e">
        <f t="shared" si="29"/>
        <v>#VALUE!</v>
      </c>
      <c r="G225" s="315" t="str">
        <f t="shared" si="33"/>
        <v/>
      </c>
      <c r="H225" s="315" t="str">
        <f t="shared" si="34"/>
        <v/>
      </c>
      <c r="I225" s="315" t="e">
        <f t="shared" si="30"/>
        <v>#VALUE!</v>
      </c>
      <c r="J225" s="315">
        <f>SUM($H$15:$H225)</f>
        <v>0</v>
      </c>
      <c r="K225" s="311"/>
      <c r="L225" s="311"/>
    </row>
    <row r="226" spans="1:12" x14ac:dyDescent="0.2">
      <c r="A226" s="312" t="str">
        <f t="shared" si="31"/>
        <v/>
      </c>
      <c r="B226" s="313" t="str">
        <f t="shared" si="27"/>
        <v/>
      </c>
      <c r="C226" s="315" t="str">
        <f t="shared" si="32"/>
        <v/>
      </c>
      <c r="D226" s="315" t="str">
        <f t="shared" si="35"/>
        <v/>
      </c>
      <c r="E226" s="316" t="e">
        <f t="shared" si="28"/>
        <v>#VALUE!</v>
      </c>
      <c r="F226" s="315" t="e">
        <f t="shared" si="29"/>
        <v>#VALUE!</v>
      </c>
      <c r="G226" s="315" t="str">
        <f t="shared" si="33"/>
        <v/>
      </c>
      <c r="H226" s="315" t="str">
        <f t="shared" si="34"/>
        <v/>
      </c>
      <c r="I226" s="315" t="e">
        <f t="shared" si="30"/>
        <v>#VALUE!</v>
      </c>
      <c r="J226" s="315">
        <f>SUM($H$15:$H226)</f>
        <v>0</v>
      </c>
      <c r="K226" s="311"/>
      <c r="L226" s="311"/>
    </row>
    <row r="227" spans="1:12" x14ac:dyDescent="0.2">
      <c r="A227" s="312" t="str">
        <f t="shared" si="31"/>
        <v/>
      </c>
      <c r="B227" s="313" t="str">
        <f t="shared" si="27"/>
        <v/>
      </c>
      <c r="C227" s="315" t="str">
        <f t="shared" si="32"/>
        <v/>
      </c>
      <c r="D227" s="315" t="str">
        <f t="shared" si="35"/>
        <v/>
      </c>
      <c r="E227" s="316" t="e">
        <f t="shared" si="28"/>
        <v>#VALUE!</v>
      </c>
      <c r="F227" s="315" t="e">
        <f t="shared" si="29"/>
        <v>#VALUE!</v>
      </c>
      <c r="G227" s="315" t="str">
        <f t="shared" si="33"/>
        <v/>
      </c>
      <c r="H227" s="315" t="str">
        <f t="shared" si="34"/>
        <v/>
      </c>
      <c r="I227" s="315" t="e">
        <f t="shared" si="30"/>
        <v>#VALUE!</v>
      </c>
      <c r="J227" s="315">
        <f>SUM($H$15:$H227)</f>
        <v>0</v>
      </c>
      <c r="K227" s="311"/>
      <c r="L227" s="311"/>
    </row>
    <row r="228" spans="1:12" x14ac:dyDescent="0.2">
      <c r="A228" s="312" t="str">
        <f t="shared" si="31"/>
        <v/>
      </c>
      <c r="B228" s="313" t="str">
        <f t="shared" si="27"/>
        <v/>
      </c>
      <c r="C228" s="315" t="str">
        <f t="shared" si="32"/>
        <v/>
      </c>
      <c r="D228" s="315" t="str">
        <f t="shared" si="35"/>
        <v/>
      </c>
      <c r="E228" s="316" t="e">
        <f t="shared" si="28"/>
        <v>#VALUE!</v>
      </c>
      <c r="F228" s="315" t="e">
        <f t="shared" si="29"/>
        <v>#VALUE!</v>
      </c>
      <c r="G228" s="315" t="str">
        <f t="shared" si="33"/>
        <v/>
      </c>
      <c r="H228" s="315" t="str">
        <f t="shared" si="34"/>
        <v/>
      </c>
      <c r="I228" s="315" t="e">
        <f t="shared" si="30"/>
        <v>#VALUE!</v>
      </c>
      <c r="J228" s="315">
        <f>SUM($H$15:$H228)</f>
        <v>0</v>
      </c>
      <c r="K228" s="311"/>
      <c r="L228" s="311"/>
    </row>
    <row r="229" spans="1:12" x14ac:dyDescent="0.2">
      <c r="A229" s="312" t="str">
        <f t="shared" si="31"/>
        <v/>
      </c>
      <c r="B229" s="313" t="str">
        <f t="shared" si="27"/>
        <v/>
      </c>
      <c r="C229" s="315" t="str">
        <f t="shared" si="32"/>
        <v/>
      </c>
      <c r="D229" s="315" t="str">
        <f t="shared" si="35"/>
        <v/>
      </c>
      <c r="E229" s="316" t="e">
        <f t="shared" si="28"/>
        <v>#VALUE!</v>
      </c>
      <c r="F229" s="315" t="e">
        <f t="shared" si="29"/>
        <v>#VALUE!</v>
      </c>
      <c r="G229" s="315" t="str">
        <f t="shared" si="33"/>
        <v/>
      </c>
      <c r="H229" s="315" t="str">
        <f t="shared" si="34"/>
        <v/>
      </c>
      <c r="I229" s="315" t="e">
        <f t="shared" si="30"/>
        <v>#VALUE!</v>
      </c>
      <c r="J229" s="315">
        <f>SUM($H$15:$H229)</f>
        <v>0</v>
      </c>
      <c r="K229" s="311"/>
      <c r="L229" s="311"/>
    </row>
    <row r="230" spans="1:12" x14ac:dyDescent="0.2">
      <c r="A230" s="312" t="str">
        <f t="shared" si="31"/>
        <v/>
      </c>
      <c r="B230" s="313" t="str">
        <f t="shared" si="27"/>
        <v/>
      </c>
      <c r="C230" s="315" t="str">
        <f t="shared" si="32"/>
        <v/>
      </c>
      <c r="D230" s="315" t="str">
        <f t="shared" si="35"/>
        <v/>
      </c>
      <c r="E230" s="316" t="e">
        <f t="shared" si="28"/>
        <v>#VALUE!</v>
      </c>
      <c r="F230" s="315" t="e">
        <f t="shared" si="29"/>
        <v>#VALUE!</v>
      </c>
      <c r="G230" s="315" t="str">
        <f t="shared" si="33"/>
        <v/>
      </c>
      <c r="H230" s="315" t="str">
        <f t="shared" si="34"/>
        <v/>
      </c>
      <c r="I230" s="315" t="e">
        <f t="shared" si="30"/>
        <v>#VALUE!</v>
      </c>
      <c r="J230" s="315">
        <f>SUM($H$15:$H230)</f>
        <v>0</v>
      </c>
      <c r="K230" s="311"/>
      <c r="L230" s="311"/>
    </row>
    <row r="231" spans="1:12" x14ac:dyDescent="0.2">
      <c r="A231" s="312" t="str">
        <f t="shared" si="31"/>
        <v/>
      </c>
      <c r="B231" s="313" t="str">
        <f t="shared" si="27"/>
        <v/>
      </c>
      <c r="C231" s="315" t="str">
        <f t="shared" si="32"/>
        <v/>
      </c>
      <c r="D231" s="315" t="str">
        <f t="shared" si="35"/>
        <v/>
      </c>
      <c r="E231" s="316" t="e">
        <f t="shared" si="28"/>
        <v>#VALUE!</v>
      </c>
      <c r="F231" s="315" t="e">
        <f t="shared" si="29"/>
        <v>#VALUE!</v>
      </c>
      <c r="G231" s="315" t="str">
        <f t="shared" si="33"/>
        <v/>
      </c>
      <c r="H231" s="315" t="str">
        <f t="shared" si="34"/>
        <v/>
      </c>
      <c r="I231" s="315" t="e">
        <f t="shared" si="30"/>
        <v>#VALUE!</v>
      </c>
      <c r="J231" s="315">
        <f>SUM($H$15:$H231)</f>
        <v>0</v>
      </c>
      <c r="K231" s="311"/>
      <c r="L231" s="311"/>
    </row>
    <row r="232" spans="1:12" x14ac:dyDescent="0.2">
      <c r="A232" s="312" t="str">
        <f t="shared" si="31"/>
        <v/>
      </c>
      <c r="B232" s="313" t="str">
        <f t="shared" si="27"/>
        <v/>
      </c>
      <c r="C232" s="315" t="str">
        <f t="shared" si="32"/>
        <v/>
      </c>
      <c r="D232" s="315" t="str">
        <f t="shared" si="35"/>
        <v/>
      </c>
      <c r="E232" s="316" t="e">
        <f t="shared" si="28"/>
        <v>#VALUE!</v>
      </c>
      <c r="F232" s="315" t="e">
        <f t="shared" si="29"/>
        <v>#VALUE!</v>
      </c>
      <c r="G232" s="315" t="str">
        <f t="shared" si="33"/>
        <v/>
      </c>
      <c r="H232" s="315" t="str">
        <f t="shared" si="34"/>
        <v/>
      </c>
      <c r="I232" s="315" t="e">
        <f t="shared" si="30"/>
        <v>#VALUE!</v>
      </c>
      <c r="J232" s="315">
        <f>SUM($H$15:$H232)</f>
        <v>0</v>
      </c>
      <c r="K232" s="311"/>
      <c r="L232" s="311"/>
    </row>
    <row r="233" spans="1:12" x14ac:dyDescent="0.2">
      <c r="A233" s="312" t="str">
        <f t="shared" si="31"/>
        <v/>
      </c>
      <c r="B233" s="313" t="str">
        <f t="shared" si="27"/>
        <v/>
      </c>
      <c r="C233" s="315" t="str">
        <f t="shared" si="32"/>
        <v/>
      </c>
      <c r="D233" s="315" t="str">
        <f t="shared" si="35"/>
        <v/>
      </c>
      <c r="E233" s="316" t="e">
        <f t="shared" si="28"/>
        <v>#VALUE!</v>
      </c>
      <c r="F233" s="315" t="e">
        <f t="shared" si="29"/>
        <v>#VALUE!</v>
      </c>
      <c r="G233" s="315" t="str">
        <f t="shared" si="33"/>
        <v/>
      </c>
      <c r="H233" s="315" t="str">
        <f t="shared" si="34"/>
        <v/>
      </c>
      <c r="I233" s="315" t="e">
        <f t="shared" si="30"/>
        <v>#VALUE!</v>
      </c>
      <c r="J233" s="315">
        <f>SUM($H$15:$H233)</f>
        <v>0</v>
      </c>
      <c r="K233" s="311"/>
      <c r="L233" s="311"/>
    </row>
    <row r="234" spans="1:12" x14ac:dyDescent="0.2">
      <c r="A234" s="312" t="str">
        <f t="shared" si="31"/>
        <v/>
      </c>
      <c r="B234" s="313" t="str">
        <f t="shared" si="27"/>
        <v/>
      </c>
      <c r="C234" s="315" t="str">
        <f t="shared" si="32"/>
        <v/>
      </c>
      <c r="D234" s="315" t="str">
        <f t="shared" si="35"/>
        <v/>
      </c>
      <c r="E234" s="316" t="e">
        <f t="shared" si="28"/>
        <v>#VALUE!</v>
      </c>
      <c r="F234" s="315" t="e">
        <f t="shared" si="29"/>
        <v>#VALUE!</v>
      </c>
      <c r="G234" s="315" t="str">
        <f t="shared" si="33"/>
        <v/>
      </c>
      <c r="H234" s="315" t="str">
        <f t="shared" si="34"/>
        <v/>
      </c>
      <c r="I234" s="315" t="e">
        <f t="shared" si="30"/>
        <v>#VALUE!</v>
      </c>
      <c r="J234" s="315">
        <f>SUM($H$15:$H234)</f>
        <v>0</v>
      </c>
      <c r="K234" s="311"/>
      <c r="L234" s="311"/>
    </row>
    <row r="235" spans="1:12" x14ac:dyDescent="0.2">
      <c r="A235" s="312" t="str">
        <f t="shared" si="31"/>
        <v/>
      </c>
      <c r="B235" s="313" t="str">
        <f t="shared" si="27"/>
        <v/>
      </c>
      <c r="C235" s="315" t="str">
        <f t="shared" si="32"/>
        <v/>
      </c>
      <c r="D235" s="315" t="str">
        <f t="shared" si="35"/>
        <v/>
      </c>
      <c r="E235" s="316" t="e">
        <f t="shared" si="28"/>
        <v>#VALUE!</v>
      </c>
      <c r="F235" s="315" t="e">
        <f t="shared" si="29"/>
        <v>#VALUE!</v>
      </c>
      <c r="G235" s="315" t="str">
        <f t="shared" si="33"/>
        <v/>
      </c>
      <c r="H235" s="315" t="str">
        <f t="shared" si="34"/>
        <v/>
      </c>
      <c r="I235" s="315" t="e">
        <f t="shared" si="30"/>
        <v>#VALUE!</v>
      </c>
      <c r="J235" s="315">
        <f>SUM($H$15:$H235)</f>
        <v>0</v>
      </c>
      <c r="K235" s="311"/>
      <c r="L235" s="311"/>
    </row>
    <row r="236" spans="1:12" x14ac:dyDescent="0.2">
      <c r="A236" s="312" t="str">
        <f t="shared" si="31"/>
        <v/>
      </c>
      <c r="B236" s="313" t="str">
        <f t="shared" si="27"/>
        <v/>
      </c>
      <c r="C236" s="315" t="str">
        <f t="shared" si="32"/>
        <v/>
      </c>
      <c r="D236" s="315" t="str">
        <f t="shared" si="35"/>
        <v/>
      </c>
      <c r="E236" s="316" t="e">
        <f t="shared" si="28"/>
        <v>#VALUE!</v>
      </c>
      <c r="F236" s="315" t="e">
        <f t="shared" si="29"/>
        <v>#VALUE!</v>
      </c>
      <c r="G236" s="315" t="str">
        <f t="shared" si="33"/>
        <v/>
      </c>
      <c r="H236" s="315" t="str">
        <f t="shared" si="34"/>
        <v/>
      </c>
      <c r="I236" s="315" t="e">
        <f t="shared" si="30"/>
        <v>#VALUE!</v>
      </c>
      <c r="J236" s="315">
        <f>SUM($H$15:$H236)</f>
        <v>0</v>
      </c>
      <c r="K236" s="311"/>
      <c r="L236" s="311"/>
    </row>
    <row r="237" spans="1:12" x14ac:dyDescent="0.2">
      <c r="A237" s="312" t="str">
        <f t="shared" si="31"/>
        <v/>
      </c>
      <c r="B237" s="313" t="str">
        <f t="shared" si="27"/>
        <v/>
      </c>
      <c r="C237" s="315" t="str">
        <f t="shared" si="32"/>
        <v/>
      </c>
      <c r="D237" s="315" t="str">
        <f t="shared" si="35"/>
        <v/>
      </c>
      <c r="E237" s="316" t="e">
        <f t="shared" si="28"/>
        <v>#VALUE!</v>
      </c>
      <c r="F237" s="315" t="e">
        <f t="shared" si="29"/>
        <v>#VALUE!</v>
      </c>
      <c r="G237" s="315" t="str">
        <f t="shared" si="33"/>
        <v/>
      </c>
      <c r="H237" s="315" t="str">
        <f t="shared" si="34"/>
        <v/>
      </c>
      <c r="I237" s="315" t="e">
        <f t="shared" si="30"/>
        <v>#VALUE!</v>
      </c>
      <c r="J237" s="315">
        <f>SUM($H$15:$H237)</f>
        <v>0</v>
      </c>
      <c r="K237" s="311"/>
      <c r="L237" s="311"/>
    </row>
    <row r="238" spans="1:12" x14ac:dyDescent="0.2">
      <c r="A238" s="312" t="str">
        <f t="shared" si="31"/>
        <v/>
      </c>
      <c r="B238" s="313" t="str">
        <f t="shared" si="27"/>
        <v/>
      </c>
      <c r="C238" s="315" t="str">
        <f t="shared" si="32"/>
        <v/>
      </c>
      <c r="D238" s="315" t="str">
        <f t="shared" si="35"/>
        <v/>
      </c>
      <c r="E238" s="316" t="e">
        <f t="shared" si="28"/>
        <v>#VALUE!</v>
      </c>
      <c r="F238" s="315" t="e">
        <f t="shared" si="29"/>
        <v>#VALUE!</v>
      </c>
      <c r="G238" s="315" t="str">
        <f t="shared" si="33"/>
        <v/>
      </c>
      <c r="H238" s="315" t="str">
        <f t="shared" si="34"/>
        <v/>
      </c>
      <c r="I238" s="315" t="e">
        <f t="shared" si="30"/>
        <v>#VALUE!</v>
      </c>
      <c r="J238" s="315">
        <f>SUM($H$15:$H238)</f>
        <v>0</v>
      </c>
      <c r="K238" s="311"/>
      <c r="L238" s="311"/>
    </row>
    <row r="239" spans="1:12" x14ac:dyDescent="0.2">
      <c r="A239" s="312" t="str">
        <f t="shared" si="31"/>
        <v/>
      </c>
      <c r="B239" s="313" t="str">
        <f t="shared" si="27"/>
        <v/>
      </c>
      <c r="C239" s="315" t="str">
        <f t="shared" si="32"/>
        <v/>
      </c>
      <c r="D239" s="315" t="str">
        <f t="shared" si="35"/>
        <v/>
      </c>
      <c r="E239" s="316" t="e">
        <f t="shared" si="28"/>
        <v>#VALUE!</v>
      </c>
      <c r="F239" s="315" t="e">
        <f t="shared" si="29"/>
        <v>#VALUE!</v>
      </c>
      <c r="G239" s="315" t="str">
        <f t="shared" si="33"/>
        <v/>
      </c>
      <c r="H239" s="315" t="str">
        <f t="shared" si="34"/>
        <v/>
      </c>
      <c r="I239" s="315" t="e">
        <f t="shared" si="30"/>
        <v>#VALUE!</v>
      </c>
      <c r="J239" s="315">
        <f>SUM($H$15:$H239)</f>
        <v>0</v>
      </c>
      <c r="K239" s="311"/>
      <c r="L239" s="311"/>
    </row>
    <row r="240" spans="1:12" x14ac:dyDescent="0.2">
      <c r="A240" s="312" t="str">
        <f t="shared" si="31"/>
        <v/>
      </c>
      <c r="B240" s="313" t="str">
        <f t="shared" si="27"/>
        <v/>
      </c>
      <c r="C240" s="315" t="str">
        <f t="shared" si="32"/>
        <v/>
      </c>
      <c r="D240" s="315" t="str">
        <f t="shared" si="35"/>
        <v/>
      </c>
      <c r="E240" s="316" t="e">
        <f t="shared" si="28"/>
        <v>#VALUE!</v>
      </c>
      <c r="F240" s="315" t="e">
        <f t="shared" si="29"/>
        <v>#VALUE!</v>
      </c>
      <c r="G240" s="315" t="str">
        <f t="shared" si="33"/>
        <v/>
      </c>
      <c r="H240" s="315" t="str">
        <f t="shared" si="34"/>
        <v/>
      </c>
      <c r="I240" s="315" t="e">
        <f t="shared" si="30"/>
        <v>#VALUE!</v>
      </c>
      <c r="J240" s="315">
        <f>SUM($H$15:$H240)</f>
        <v>0</v>
      </c>
      <c r="K240" s="311"/>
      <c r="L240" s="311"/>
    </row>
    <row r="241" spans="1:12" x14ac:dyDescent="0.2">
      <c r="A241" s="312" t="str">
        <f t="shared" si="31"/>
        <v/>
      </c>
      <c r="B241" s="313" t="str">
        <f t="shared" si="27"/>
        <v/>
      </c>
      <c r="C241" s="315" t="str">
        <f t="shared" si="32"/>
        <v/>
      </c>
      <c r="D241" s="315" t="str">
        <f t="shared" si="35"/>
        <v/>
      </c>
      <c r="E241" s="316" t="e">
        <f t="shared" si="28"/>
        <v>#VALUE!</v>
      </c>
      <c r="F241" s="315" t="e">
        <f t="shared" si="29"/>
        <v>#VALUE!</v>
      </c>
      <c r="G241" s="315" t="str">
        <f t="shared" si="33"/>
        <v/>
      </c>
      <c r="H241" s="315" t="str">
        <f t="shared" si="34"/>
        <v/>
      </c>
      <c r="I241" s="315" t="e">
        <f t="shared" si="30"/>
        <v>#VALUE!</v>
      </c>
      <c r="J241" s="315">
        <f>SUM($H$15:$H241)</f>
        <v>0</v>
      </c>
      <c r="K241" s="311"/>
      <c r="L241" s="311"/>
    </row>
    <row r="242" spans="1:12" x14ac:dyDescent="0.2">
      <c r="A242" s="312" t="str">
        <f t="shared" si="31"/>
        <v/>
      </c>
      <c r="B242" s="313" t="str">
        <f t="shared" si="27"/>
        <v/>
      </c>
      <c r="C242" s="315" t="str">
        <f t="shared" si="32"/>
        <v/>
      </c>
      <c r="D242" s="315" t="str">
        <f t="shared" si="35"/>
        <v/>
      </c>
      <c r="E242" s="316" t="e">
        <f t="shared" si="28"/>
        <v>#VALUE!</v>
      </c>
      <c r="F242" s="315" t="e">
        <f t="shared" si="29"/>
        <v>#VALUE!</v>
      </c>
      <c r="G242" s="315" t="str">
        <f t="shared" si="33"/>
        <v/>
      </c>
      <c r="H242" s="315" t="str">
        <f t="shared" si="34"/>
        <v/>
      </c>
      <c r="I242" s="315" t="e">
        <f t="shared" si="30"/>
        <v>#VALUE!</v>
      </c>
      <c r="J242" s="315">
        <f>SUM($H$15:$H242)</f>
        <v>0</v>
      </c>
      <c r="K242" s="311"/>
      <c r="L242" s="311"/>
    </row>
    <row r="243" spans="1:12" x14ac:dyDescent="0.2">
      <c r="A243" s="312" t="str">
        <f t="shared" si="31"/>
        <v/>
      </c>
      <c r="B243" s="313" t="str">
        <f t="shared" si="27"/>
        <v/>
      </c>
      <c r="C243" s="315" t="str">
        <f t="shared" si="32"/>
        <v/>
      </c>
      <c r="D243" s="315" t="str">
        <f t="shared" si="35"/>
        <v/>
      </c>
      <c r="E243" s="316" t="e">
        <f t="shared" si="28"/>
        <v>#VALUE!</v>
      </c>
      <c r="F243" s="315" t="e">
        <f t="shared" si="29"/>
        <v>#VALUE!</v>
      </c>
      <c r="G243" s="315" t="str">
        <f t="shared" si="33"/>
        <v/>
      </c>
      <c r="H243" s="315" t="str">
        <f t="shared" si="34"/>
        <v/>
      </c>
      <c r="I243" s="315" t="e">
        <f t="shared" si="30"/>
        <v>#VALUE!</v>
      </c>
      <c r="J243" s="315">
        <f>SUM($H$15:$H243)</f>
        <v>0</v>
      </c>
      <c r="K243" s="311"/>
      <c r="L243" s="311"/>
    </row>
    <row r="244" spans="1:12" x14ac:dyDescent="0.2">
      <c r="A244" s="312" t="str">
        <f t="shared" si="31"/>
        <v/>
      </c>
      <c r="B244" s="313" t="str">
        <f t="shared" si="27"/>
        <v/>
      </c>
      <c r="C244" s="315" t="str">
        <f t="shared" si="32"/>
        <v/>
      </c>
      <c r="D244" s="315" t="str">
        <f t="shared" si="35"/>
        <v/>
      </c>
      <c r="E244" s="316" t="e">
        <f t="shared" si="28"/>
        <v>#VALUE!</v>
      </c>
      <c r="F244" s="315" t="e">
        <f t="shared" si="29"/>
        <v>#VALUE!</v>
      </c>
      <c r="G244" s="315" t="str">
        <f t="shared" si="33"/>
        <v/>
      </c>
      <c r="H244" s="315" t="str">
        <f t="shared" si="34"/>
        <v/>
      </c>
      <c r="I244" s="315" t="e">
        <f t="shared" si="30"/>
        <v>#VALUE!</v>
      </c>
      <c r="J244" s="315">
        <f>SUM($H$15:$H244)</f>
        <v>0</v>
      </c>
      <c r="K244" s="311"/>
      <c r="L244" s="311"/>
    </row>
    <row r="245" spans="1:12" x14ac:dyDescent="0.2">
      <c r="A245" s="312" t="str">
        <f t="shared" si="31"/>
        <v/>
      </c>
      <c r="B245" s="313" t="str">
        <f t="shared" si="27"/>
        <v/>
      </c>
      <c r="C245" s="315" t="str">
        <f t="shared" si="32"/>
        <v/>
      </c>
      <c r="D245" s="315" t="str">
        <f t="shared" si="35"/>
        <v/>
      </c>
      <c r="E245" s="316" t="e">
        <f t="shared" si="28"/>
        <v>#VALUE!</v>
      </c>
      <c r="F245" s="315" t="e">
        <f t="shared" si="29"/>
        <v>#VALUE!</v>
      </c>
      <c r="G245" s="315" t="str">
        <f t="shared" si="33"/>
        <v/>
      </c>
      <c r="H245" s="315" t="str">
        <f t="shared" si="34"/>
        <v/>
      </c>
      <c r="I245" s="315" t="e">
        <f t="shared" si="30"/>
        <v>#VALUE!</v>
      </c>
      <c r="J245" s="315">
        <f>SUM($H$15:$H245)</f>
        <v>0</v>
      </c>
      <c r="K245" s="311"/>
      <c r="L245" s="311"/>
    </row>
    <row r="246" spans="1:12" x14ac:dyDescent="0.2">
      <c r="A246" s="312" t="str">
        <f t="shared" si="31"/>
        <v/>
      </c>
      <c r="B246" s="313" t="str">
        <f t="shared" si="27"/>
        <v/>
      </c>
      <c r="C246" s="315" t="str">
        <f t="shared" si="32"/>
        <v/>
      </c>
      <c r="D246" s="315" t="str">
        <f t="shared" si="35"/>
        <v/>
      </c>
      <c r="E246" s="316" t="e">
        <f t="shared" si="28"/>
        <v>#VALUE!</v>
      </c>
      <c r="F246" s="315" t="e">
        <f t="shared" si="29"/>
        <v>#VALUE!</v>
      </c>
      <c r="G246" s="315" t="str">
        <f t="shared" si="33"/>
        <v/>
      </c>
      <c r="H246" s="315" t="str">
        <f t="shared" si="34"/>
        <v/>
      </c>
      <c r="I246" s="315" t="e">
        <f t="shared" si="30"/>
        <v>#VALUE!</v>
      </c>
      <c r="J246" s="315">
        <f>SUM($H$15:$H246)</f>
        <v>0</v>
      </c>
      <c r="K246" s="311"/>
      <c r="L246" s="311"/>
    </row>
    <row r="247" spans="1:12" x14ac:dyDescent="0.2">
      <c r="A247" s="312" t="str">
        <f t="shared" si="31"/>
        <v/>
      </c>
      <c r="B247" s="313" t="str">
        <f t="shared" si="27"/>
        <v/>
      </c>
      <c r="C247" s="315" t="str">
        <f t="shared" si="32"/>
        <v/>
      </c>
      <c r="D247" s="315" t="str">
        <f t="shared" si="35"/>
        <v/>
      </c>
      <c r="E247" s="316" t="e">
        <f t="shared" si="28"/>
        <v>#VALUE!</v>
      </c>
      <c r="F247" s="315" t="e">
        <f t="shared" si="29"/>
        <v>#VALUE!</v>
      </c>
      <c r="G247" s="315" t="str">
        <f t="shared" si="33"/>
        <v/>
      </c>
      <c r="H247" s="315" t="str">
        <f t="shared" si="34"/>
        <v/>
      </c>
      <c r="I247" s="315" t="e">
        <f t="shared" si="30"/>
        <v>#VALUE!</v>
      </c>
      <c r="J247" s="315">
        <f>SUM($H$15:$H247)</f>
        <v>0</v>
      </c>
      <c r="K247" s="311"/>
      <c r="L247" s="311"/>
    </row>
    <row r="248" spans="1:12" x14ac:dyDescent="0.2">
      <c r="A248" s="312" t="str">
        <f t="shared" si="31"/>
        <v/>
      </c>
      <c r="B248" s="313" t="str">
        <f t="shared" si="27"/>
        <v/>
      </c>
      <c r="C248" s="315" t="str">
        <f t="shared" si="32"/>
        <v/>
      </c>
      <c r="D248" s="315" t="str">
        <f t="shared" si="35"/>
        <v/>
      </c>
      <c r="E248" s="316" t="e">
        <f t="shared" si="28"/>
        <v>#VALUE!</v>
      </c>
      <c r="F248" s="315" t="e">
        <f t="shared" si="29"/>
        <v>#VALUE!</v>
      </c>
      <c r="G248" s="315" t="str">
        <f t="shared" si="33"/>
        <v/>
      </c>
      <c r="H248" s="315" t="str">
        <f t="shared" si="34"/>
        <v/>
      </c>
      <c r="I248" s="315" t="e">
        <f t="shared" si="30"/>
        <v>#VALUE!</v>
      </c>
      <c r="J248" s="315">
        <f>SUM($H$15:$H248)</f>
        <v>0</v>
      </c>
      <c r="K248" s="311"/>
      <c r="L248" s="311"/>
    </row>
    <row r="249" spans="1:12" x14ac:dyDescent="0.2">
      <c r="A249" s="312" t="str">
        <f t="shared" si="31"/>
        <v/>
      </c>
      <c r="B249" s="313" t="str">
        <f t="shared" si="27"/>
        <v/>
      </c>
      <c r="C249" s="315" t="str">
        <f t="shared" si="32"/>
        <v/>
      </c>
      <c r="D249" s="315" t="str">
        <f t="shared" si="35"/>
        <v/>
      </c>
      <c r="E249" s="316" t="e">
        <f t="shared" si="28"/>
        <v>#VALUE!</v>
      </c>
      <c r="F249" s="315" t="e">
        <f t="shared" si="29"/>
        <v>#VALUE!</v>
      </c>
      <c r="G249" s="315" t="str">
        <f t="shared" si="33"/>
        <v/>
      </c>
      <c r="H249" s="315" t="str">
        <f t="shared" si="34"/>
        <v/>
      </c>
      <c r="I249" s="315" t="e">
        <f t="shared" si="30"/>
        <v>#VALUE!</v>
      </c>
      <c r="J249" s="315">
        <f>SUM($H$15:$H249)</f>
        <v>0</v>
      </c>
      <c r="K249" s="311"/>
      <c r="L249" s="311"/>
    </row>
    <row r="250" spans="1:12" x14ac:dyDescent="0.2">
      <c r="A250" s="312" t="str">
        <f t="shared" si="31"/>
        <v/>
      </c>
      <c r="B250" s="313" t="str">
        <f t="shared" si="27"/>
        <v/>
      </c>
      <c r="C250" s="315" t="str">
        <f t="shared" si="32"/>
        <v/>
      </c>
      <c r="D250" s="315" t="str">
        <f t="shared" si="35"/>
        <v/>
      </c>
      <c r="E250" s="316" t="e">
        <f t="shared" si="28"/>
        <v>#VALUE!</v>
      </c>
      <c r="F250" s="315" t="e">
        <f t="shared" si="29"/>
        <v>#VALUE!</v>
      </c>
      <c r="G250" s="315" t="str">
        <f t="shared" si="33"/>
        <v/>
      </c>
      <c r="H250" s="315" t="str">
        <f t="shared" si="34"/>
        <v/>
      </c>
      <c r="I250" s="315" t="e">
        <f t="shared" si="30"/>
        <v>#VALUE!</v>
      </c>
      <c r="J250" s="315">
        <f>SUM($H$15:$H250)</f>
        <v>0</v>
      </c>
      <c r="K250" s="311"/>
      <c r="L250" s="311"/>
    </row>
    <row r="251" spans="1:12" x14ac:dyDescent="0.2">
      <c r="A251" s="312" t="str">
        <f t="shared" si="31"/>
        <v/>
      </c>
      <c r="B251" s="313" t="str">
        <f t="shared" si="27"/>
        <v/>
      </c>
      <c r="C251" s="315" t="str">
        <f t="shared" si="32"/>
        <v/>
      </c>
      <c r="D251" s="315" t="str">
        <f t="shared" si="35"/>
        <v/>
      </c>
      <c r="E251" s="316" t="e">
        <f t="shared" si="28"/>
        <v>#VALUE!</v>
      </c>
      <c r="F251" s="315" t="e">
        <f t="shared" si="29"/>
        <v>#VALUE!</v>
      </c>
      <c r="G251" s="315" t="str">
        <f t="shared" si="33"/>
        <v/>
      </c>
      <c r="H251" s="315" t="str">
        <f t="shared" si="34"/>
        <v/>
      </c>
      <c r="I251" s="315" t="e">
        <f t="shared" si="30"/>
        <v>#VALUE!</v>
      </c>
      <c r="J251" s="315">
        <f>SUM($H$15:$H251)</f>
        <v>0</v>
      </c>
      <c r="K251" s="311"/>
      <c r="L251" s="311"/>
    </row>
    <row r="252" spans="1:12" x14ac:dyDescent="0.2">
      <c r="A252" s="312" t="str">
        <f t="shared" si="31"/>
        <v/>
      </c>
      <c r="B252" s="313" t="str">
        <f t="shared" si="27"/>
        <v/>
      </c>
      <c r="C252" s="315" t="str">
        <f t="shared" si="32"/>
        <v/>
      </c>
      <c r="D252" s="315" t="str">
        <f t="shared" si="35"/>
        <v/>
      </c>
      <c r="E252" s="316" t="e">
        <f t="shared" si="28"/>
        <v>#VALUE!</v>
      </c>
      <c r="F252" s="315" t="e">
        <f t="shared" si="29"/>
        <v>#VALUE!</v>
      </c>
      <c r="G252" s="315" t="str">
        <f t="shared" si="33"/>
        <v/>
      </c>
      <c r="H252" s="315" t="str">
        <f t="shared" si="34"/>
        <v/>
      </c>
      <c r="I252" s="315" t="e">
        <f t="shared" si="30"/>
        <v>#VALUE!</v>
      </c>
      <c r="J252" s="315">
        <f>SUM($H$15:$H252)</f>
        <v>0</v>
      </c>
      <c r="K252" s="311"/>
      <c r="L252" s="311"/>
    </row>
    <row r="253" spans="1:12" x14ac:dyDescent="0.2">
      <c r="A253" s="312" t="str">
        <f t="shared" si="31"/>
        <v/>
      </c>
      <c r="B253" s="313" t="str">
        <f t="shared" si="27"/>
        <v/>
      </c>
      <c r="C253" s="315" t="str">
        <f t="shared" si="32"/>
        <v/>
      </c>
      <c r="D253" s="315" t="str">
        <f t="shared" si="35"/>
        <v/>
      </c>
      <c r="E253" s="316" t="e">
        <f t="shared" si="28"/>
        <v>#VALUE!</v>
      </c>
      <c r="F253" s="315" t="e">
        <f t="shared" si="29"/>
        <v>#VALUE!</v>
      </c>
      <c r="G253" s="315" t="str">
        <f t="shared" si="33"/>
        <v/>
      </c>
      <c r="H253" s="315" t="str">
        <f t="shared" si="34"/>
        <v/>
      </c>
      <c r="I253" s="315" t="e">
        <f t="shared" si="30"/>
        <v>#VALUE!</v>
      </c>
      <c r="J253" s="315">
        <f>SUM($H$15:$H253)</f>
        <v>0</v>
      </c>
      <c r="K253" s="311"/>
      <c r="L253" s="311"/>
    </row>
    <row r="254" spans="1:12" x14ac:dyDescent="0.2">
      <c r="A254" s="312" t="str">
        <f t="shared" si="31"/>
        <v/>
      </c>
      <c r="B254" s="313" t="str">
        <f t="shared" si="27"/>
        <v/>
      </c>
      <c r="C254" s="315" t="str">
        <f t="shared" si="32"/>
        <v/>
      </c>
      <c r="D254" s="315" t="str">
        <f t="shared" si="35"/>
        <v/>
      </c>
      <c r="E254" s="316" t="e">
        <f t="shared" si="28"/>
        <v>#VALUE!</v>
      </c>
      <c r="F254" s="315" t="e">
        <f t="shared" si="29"/>
        <v>#VALUE!</v>
      </c>
      <c r="G254" s="315" t="str">
        <f t="shared" si="33"/>
        <v/>
      </c>
      <c r="H254" s="315" t="str">
        <f t="shared" si="34"/>
        <v/>
      </c>
      <c r="I254" s="315" t="e">
        <f t="shared" si="30"/>
        <v>#VALUE!</v>
      </c>
      <c r="J254" s="315">
        <f>SUM($H$15:$H254)</f>
        <v>0</v>
      </c>
      <c r="K254" s="311"/>
      <c r="L254" s="311"/>
    </row>
    <row r="255" spans="1:12" x14ac:dyDescent="0.2">
      <c r="A255" s="312" t="str">
        <f t="shared" si="31"/>
        <v/>
      </c>
      <c r="B255" s="313" t="str">
        <f t="shared" si="27"/>
        <v/>
      </c>
      <c r="C255" s="315" t="str">
        <f t="shared" si="32"/>
        <v/>
      </c>
      <c r="D255" s="315" t="str">
        <f t="shared" si="35"/>
        <v/>
      </c>
      <c r="E255" s="316" t="e">
        <f t="shared" si="28"/>
        <v>#VALUE!</v>
      </c>
      <c r="F255" s="315" t="e">
        <f t="shared" si="29"/>
        <v>#VALUE!</v>
      </c>
      <c r="G255" s="315" t="str">
        <f t="shared" si="33"/>
        <v/>
      </c>
      <c r="H255" s="315" t="str">
        <f t="shared" si="34"/>
        <v/>
      </c>
      <c r="I255" s="315" t="e">
        <f t="shared" si="30"/>
        <v>#VALUE!</v>
      </c>
      <c r="J255" s="315">
        <f>SUM($H$15:$H255)</f>
        <v>0</v>
      </c>
      <c r="K255" s="311"/>
      <c r="L255" s="311"/>
    </row>
    <row r="256" spans="1:12" x14ac:dyDescent="0.2">
      <c r="A256" s="312" t="str">
        <f t="shared" si="31"/>
        <v/>
      </c>
      <c r="B256" s="313" t="str">
        <f t="shared" si="27"/>
        <v/>
      </c>
      <c r="C256" s="315" t="str">
        <f t="shared" si="32"/>
        <v/>
      </c>
      <c r="D256" s="315" t="str">
        <f t="shared" si="35"/>
        <v/>
      </c>
      <c r="E256" s="316" t="e">
        <f t="shared" si="28"/>
        <v>#VALUE!</v>
      </c>
      <c r="F256" s="315" t="e">
        <f t="shared" si="29"/>
        <v>#VALUE!</v>
      </c>
      <c r="G256" s="315" t="str">
        <f t="shared" si="33"/>
        <v/>
      </c>
      <c r="H256" s="315" t="str">
        <f t="shared" si="34"/>
        <v/>
      </c>
      <c r="I256" s="315" t="e">
        <f t="shared" si="30"/>
        <v>#VALUE!</v>
      </c>
      <c r="J256" s="315">
        <f>SUM($H$15:$H256)</f>
        <v>0</v>
      </c>
      <c r="K256" s="311"/>
      <c r="L256" s="311"/>
    </row>
    <row r="257" spans="1:12" x14ac:dyDescent="0.2">
      <c r="A257" s="312" t="str">
        <f t="shared" si="31"/>
        <v/>
      </c>
      <c r="B257" s="313" t="str">
        <f t="shared" si="27"/>
        <v/>
      </c>
      <c r="C257" s="315" t="str">
        <f t="shared" si="32"/>
        <v/>
      </c>
      <c r="D257" s="315" t="str">
        <f t="shared" si="35"/>
        <v/>
      </c>
      <c r="E257" s="316" t="e">
        <f t="shared" si="28"/>
        <v>#VALUE!</v>
      </c>
      <c r="F257" s="315" t="e">
        <f t="shared" si="29"/>
        <v>#VALUE!</v>
      </c>
      <c r="G257" s="315" t="str">
        <f t="shared" si="33"/>
        <v/>
      </c>
      <c r="H257" s="315" t="str">
        <f t="shared" si="34"/>
        <v/>
      </c>
      <c r="I257" s="315" t="e">
        <f t="shared" si="30"/>
        <v>#VALUE!</v>
      </c>
      <c r="J257" s="315">
        <f>SUM($H$15:$H257)</f>
        <v>0</v>
      </c>
      <c r="K257" s="311"/>
      <c r="L257" s="311"/>
    </row>
    <row r="258" spans="1:12" x14ac:dyDescent="0.2">
      <c r="A258" s="312" t="str">
        <f t="shared" si="31"/>
        <v/>
      </c>
      <c r="B258" s="313" t="str">
        <f t="shared" si="27"/>
        <v/>
      </c>
      <c r="C258" s="315" t="str">
        <f t="shared" si="32"/>
        <v/>
      </c>
      <c r="D258" s="315" t="str">
        <f t="shared" si="35"/>
        <v/>
      </c>
      <c r="E258" s="316" t="e">
        <f t="shared" si="28"/>
        <v>#VALUE!</v>
      </c>
      <c r="F258" s="315" t="e">
        <f t="shared" si="29"/>
        <v>#VALUE!</v>
      </c>
      <c r="G258" s="315" t="str">
        <f t="shared" si="33"/>
        <v/>
      </c>
      <c r="H258" s="315" t="str">
        <f t="shared" si="34"/>
        <v/>
      </c>
      <c r="I258" s="315" t="e">
        <f t="shared" si="30"/>
        <v>#VALUE!</v>
      </c>
      <c r="J258" s="315">
        <f>SUM($H$15:$H258)</f>
        <v>0</v>
      </c>
      <c r="K258" s="311"/>
      <c r="L258" s="311"/>
    </row>
    <row r="259" spans="1:12" x14ac:dyDescent="0.2">
      <c r="A259" s="312" t="str">
        <f t="shared" si="31"/>
        <v/>
      </c>
      <c r="B259" s="313" t="str">
        <f t="shared" si="27"/>
        <v/>
      </c>
      <c r="C259" s="315" t="str">
        <f t="shared" si="32"/>
        <v/>
      </c>
      <c r="D259" s="315" t="str">
        <f t="shared" si="35"/>
        <v/>
      </c>
      <c r="E259" s="316" t="e">
        <f t="shared" si="28"/>
        <v>#VALUE!</v>
      </c>
      <c r="F259" s="315" t="e">
        <f t="shared" si="29"/>
        <v>#VALUE!</v>
      </c>
      <c r="G259" s="315" t="str">
        <f t="shared" si="33"/>
        <v/>
      </c>
      <c r="H259" s="315" t="str">
        <f t="shared" si="34"/>
        <v/>
      </c>
      <c r="I259" s="315" t="e">
        <f t="shared" si="30"/>
        <v>#VALUE!</v>
      </c>
      <c r="J259" s="315">
        <f>SUM($H$15:$H259)</f>
        <v>0</v>
      </c>
      <c r="K259" s="311"/>
      <c r="L259" s="311"/>
    </row>
    <row r="260" spans="1:12" x14ac:dyDescent="0.2">
      <c r="A260" s="312" t="str">
        <f t="shared" si="31"/>
        <v/>
      </c>
      <c r="B260" s="313" t="str">
        <f t="shared" si="27"/>
        <v/>
      </c>
      <c r="C260" s="315" t="str">
        <f t="shared" si="32"/>
        <v/>
      </c>
      <c r="D260" s="315" t="str">
        <f t="shared" si="35"/>
        <v/>
      </c>
      <c r="E260" s="316" t="e">
        <f t="shared" si="28"/>
        <v>#VALUE!</v>
      </c>
      <c r="F260" s="315" t="e">
        <f t="shared" si="29"/>
        <v>#VALUE!</v>
      </c>
      <c r="G260" s="315" t="str">
        <f t="shared" si="33"/>
        <v/>
      </c>
      <c r="H260" s="315" t="str">
        <f t="shared" si="34"/>
        <v/>
      </c>
      <c r="I260" s="315" t="e">
        <f t="shared" si="30"/>
        <v>#VALUE!</v>
      </c>
      <c r="J260" s="315">
        <f>SUM($H$15:$H260)</f>
        <v>0</v>
      </c>
      <c r="K260" s="311"/>
      <c r="L260" s="311"/>
    </row>
    <row r="261" spans="1:12" x14ac:dyDescent="0.2">
      <c r="A261" s="312" t="str">
        <f t="shared" si="31"/>
        <v/>
      </c>
      <c r="B261" s="313" t="str">
        <f t="shared" si="27"/>
        <v/>
      </c>
      <c r="C261" s="315" t="str">
        <f t="shared" si="32"/>
        <v/>
      </c>
      <c r="D261" s="315" t="str">
        <f t="shared" si="35"/>
        <v/>
      </c>
      <c r="E261" s="316" t="e">
        <f t="shared" si="28"/>
        <v>#VALUE!</v>
      </c>
      <c r="F261" s="315" t="e">
        <f t="shared" si="29"/>
        <v>#VALUE!</v>
      </c>
      <c r="G261" s="315" t="str">
        <f t="shared" si="33"/>
        <v/>
      </c>
      <c r="H261" s="315" t="str">
        <f t="shared" si="34"/>
        <v/>
      </c>
      <c r="I261" s="315" t="e">
        <f t="shared" si="30"/>
        <v>#VALUE!</v>
      </c>
      <c r="J261" s="315">
        <f>SUM($H$15:$H261)</f>
        <v>0</v>
      </c>
      <c r="K261" s="311"/>
      <c r="L261" s="311"/>
    </row>
    <row r="262" spans="1:12" x14ac:dyDescent="0.2">
      <c r="A262" s="312" t="str">
        <f t="shared" si="31"/>
        <v/>
      </c>
      <c r="B262" s="313" t="str">
        <f t="shared" si="27"/>
        <v/>
      </c>
      <c r="C262" s="315" t="str">
        <f t="shared" si="32"/>
        <v/>
      </c>
      <c r="D262" s="315" t="str">
        <f t="shared" si="35"/>
        <v/>
      </c>
      <c r="E262" s="316" t="e">
        <f t="shared" si="28"/>
        <v>#VALUE!</v>
      </c>
      <c r="F262" s="315" t="e">
        <f t="shared" si="29"/>
        <v>#VALUE!</v>
      </c>
      <c r="G262" s="315" t="str">
        <f t="shared" si="33"/>
        <v/>
      </c>
      <c r="H262" s="315" t="str">
        <f t="shared" si="34"/>
        <v/>
      </c>
      <c r="I262" s="315" t="e">
        <f t="shared" si="30"/>
        <v>#VALUE!</v>
      </c>
      <c r="J262" s="315">
        <f>SUM($H$15:$H262)</f>
        <v>0</v>
      </c>
      <c r="K262" s="311"/>
      <c r="L262" s="311"/>
    </row>
    <row r="263" spans="1:12" x14ac:dyDescent="0.2">
      <c r="A263" s="312" t="str">
        <f t="shared" si="31"/>
        <v/>
      </c>
      <c r="B263" s="313" t="str">
        <f t="shared" si="27"/>
        <v/>
      </c>
      <c r="C263" s="315" t="str">
        <f t="shared" si="32"/>
        <v/>
      </c>
      <c r="D263" s="315" t="str">
        <f t="shared" si="35"/>
        <v/>
      </c>
      <c r="E263" s="316" t="e">
        <f t="shared" si="28"/>
        <v>#VALUE!</v>
      </c>
      <c r="F263" s="315" t="e">
        <f t="shared" si="29"/>
        <v>#VALUE!</v>
      </c>
      <c r="G263" s="315" t="str">
        <f t="shared" si="33"/>
        <v/>
      </c>
      <c r="H263" s="315" t="str">
        <f t="shared" si="34"/>
        <v/>
      </c>
      <c r="I263" s="315" t="e">
        <f t="shared" si="30"/>
        <v>#VALUE!</v>
      </c>
      <c r="J263" s="315">
        <f>SUM($H$15:$H263)</f>
        <v>0</v>
      </c>
      <c r="K263" s="311"/>
      <c r="L263" s="311"/>
    </row>
    <row r="264" spans="1:12" x14ac:dyDescent="0.2">
      <c r="A264" s="312" t="str">
        <f t="shared" si="31"/>
        <v/>
      </c>
      <c r="B264" s="313" t="str">
        <f t="shared" si="27"/>
        <v/>
      </c>
      <c r="C264" s="315" t="str">
        <f t="shared" si="32"/>
        <v/>
      </c>
      <c r="D264" s="315" t="str">
        <f t="shared" si="35"/>
        <v/>
      </c>
      <c r="E264" s="316" t="e">
        <f t="shared" si="28"/>
        <v>#VALUE!</v>
      </c>
      <c r="F264" s="315" t="e">
        <f t="shared" si="29"/>
        <v>#VALUE!</v>
      </c>
      <c r="G264" s="315" t="str">
        <f t="shared" si="33"/>
        <v/>
      </c>
      <c r="H264" s="315" t="str">
        <f t="shared" si="34"/>
        <v/>
      </c>
      <c r="I264" s="315" t="e">
        <f t="shared" si="30"/>
        <v>#VALUE!</v>
      </c>
      <c r="J264" s="315">
        <f>SUM($H$15:$H264)</f>
        <v>0</v>
      </c>
      <c r="K264" s="311"/>
      <c r="L264" s="311"/>
    </row>
    <row r="265" spans="1:12" x14ac:dyDescent="0.2">
      <c r="A265" s="312" t="str">
        <f t="shared" si="31"/>
        <v/>
      </c>
      <c r="B265" s="313" t="str">
        <f t="shared" si="27"/>
        <v/>
      </c>
      <c r="C265" s="315" t="str">
        <f t="shared" si="32"/>
        <v/>
      </c>
      <c r="D265" s="315" t="str">
        <f t="shared" si="35"/>
        <v/>
      </c>
      <c r="E265" s="316" t="e">
        <f t="shared" si="28"/>
        <v>#VALUE!</v>
      </c>
      <c r="F265" s="315" t="e">
        <f t="shared" si="29"/>
        <v>#VALUE!</v>
      </c>
      <c r="G265" s="315" t="str">
        <f t="shared" si="33"/>
        <v/>
      </c>
      <c r="H265" s="315" t="str">
        <f t="shared" si="34"/>
        <v/>
      </c>
      <c r="I265" s="315" t="e">
        <f t="shared" si="30"/>
        <v>#VALUE!</v>
      </c>
      <c r="J265" s="315">
        <f>SUM($H$15:$H265)</f>
        <v>0</v>
      </c>
      <c r="K265" s="311"/>
      <c r="L265" s="311"/>
    </row>
    <row r="266" spans="1:12" x14ac:dyDescent="0.2">
      <c r="A266" s="312" t="str">
        <f t="shared" si="31"/>
        <v/>
      </c>
      <c r="B266" s="313" t="str">
        <f t="shared" si="27"/>
        <v/>
      </c>
      <c r="C266" s="315" t="str">
        <f t="shared" si="32"/>
        <v/>
      </c>
      <c r="D266" s="315" t="str">
        <f t="shared" si="35"/>
        <v/>
      </c>
      <c r="E266" s="316" t="e">
        <f t="shared" si="28"/>
        <v>#VALUE!</v>
      </c>
      <c r="F266" s="315" t="e">
        <f t="shared" si="29"/>
        <v>#VALUE!</v>
      </c>
      <c r="G266" s="315" t="str">
        <f t="shared" si="33"/>
        <v/>
      </c>
      <c r="H266" s="315" t="str">
        <f t="shared" si="34"/>
        <v/>
      </c>
      <c r="I266" s="315" t="e">
        <f t="shared" si="30"/>
        <v>#VALUE!</v>
      </c>
      <c r="J266" s="315">
        <f>SUM($H$15:$H266)</f>
        <v>0</v>
      </c>
      <c r="K266" s="311"/>
      <c r="L266" s="311"/>
    </row>
    <row r="267" spans="1:12" x14ac:dyDescent="0.2">
      <c r="A267" s="312" t="str">
        <f t="shared" si="31"/>
        <v/>
      </c>
      <c r="B267" s="313" t="str">
        <f t="shared" si="27"/>
        <v/>
      </c>
      <c r="C267" s="315" t="str">
        <f t="shared" si="32"/>
        <v/>
      </c>
      <c r="D267" s="315" t="str">
        <f t="shared" si="35"/>
        <v/>
      </c>
      <c r="E267" s="316" t="e">
        <f t="shared" si="28"/>
        <v>#VALUE!</v>
      </c>
      <c r="F267" s="315" t="e">
        <f t="shared" si="29"/>
        <v>#VALUE!</v>
      </c>
      <c r="G267" s="315" t="str">
        <f t="shared" si="33"/>
        <v/>
      </c>
      <c r="H267" s="315" t="str">
        <f t="shared" si="34"/>
        <v/>
      </c>
      <c r="I267" s="315" t="e">
        <f t="shared" si="30"/>
        <v>#VALUE!</v>
      </c>
      <c r="J267" s="315">
        <f>SUM($H$15:$H267)</f>
        <v>0</v>
      </c>
      <c r="K267" s="311"/>
      <c r="L267" s="311"/>
    </row>
    <row r="268" spans="1:12" x14ac:dyDescent="0.2">
      <c r="A268" s="312" t="str">
        <f t="shared" si="31"/>
        <v/>
      </c>
      <c r="B268" s="313" t="str">
        <f t="shared" si="27"/>
        <v/>
      </c>
      <c r="C268" s="315" t="str">
        <f t="shared" si="32"/>
        <v/>
      </c>
      <c r="D268" s="315" t="str">
        <f t="shared" si="35"/>
        <v/>
      </c>
      <c r="E268" s="316" t="e">
        <f t="shared" si="28"/>
        <v>#VALUE!</v>
      </c>
      <c r="F268" s="315" t="e">
        <f t="shared" si="29"/>
        <v>#VALUE!</v>
      </c>
      <c r="G268" s="315" t="str">
        <f t="shared" si="33"/>
        <v/>
      </c>
      <c r="H268" s="315" t="str">
        <f t="shared" si="34"/>
        <v/>
      </c>
      <c r="I268" s="315" t="e">
        <f t="shared" si="30"/>
        <v>#VALUE!</v>
      </c>
      <c r="J268" s="315">
        <f>SUM($H$15:$H268)</f>
        <v>0</v>
      </c>
      <c r="K268" s="311"/>
      <c r="L268" s="311"/>
    </row>
    <row r="269" spans="1:12" x14ac:dyDescent="0.2">
      <c r="A269" s="312" t="str">
        <f t="shared" si="31"/>
        <v/>
      </c>
      <c r="B269" s="313" t="str">
        <f t="shared" si="27"/>
        <v/>
      </c>
      <c r="C269" s="315" t="str">
        <f t="shared" si="32"/>
        <v/>
      </c>
      <c r="D269" s="315" t="str">
        <f t="shared" si="35"/>
        <v/>
      </c>
      <c r="E269" s="316" t="e">
        <f t="shared" si="28"/>
        <v>#VALUE!</v>
      </c>
      <c r="F269" s="315" t="e">
        <f t="shared" si="29"/>
        <v>#VALUE!</v>
      </c>
      <c r="G269" s="315" t="str">
        <f t="shared" si="33"/>
        <v/>
      </c>
      <c r="H269" s="315" t="str">
        <f t="shared" si="34"/>
        <v/>
      </c>
      <c r="I269" s="315" t="e">
        <f t="shared" si="30"/>
        <v>#VALUE!</v>
      </c>
      <c r="J269" s="315">
        <f>SUM($H$15:$H269)</f>
        <v>0</v>
      </c>
      <c r="K269" s="311"/>
      <c r="L269" s="311"/>
    </row>
    <row r="270" spans="1:12" x14ac:dyDescent="0.2">
      <c r="A270" s="312" t="str">
        <f t="shared" si="31"/>
        <v/>
      </c>
      <c r="B270" s="313" t="str">
        <f t="shared" si="27"/>
        <v/>
      </c>
      <c r="C270" s="315" t="str">
        <f t="shared" si="32"/>
        <v/>
      </c>
      <c r="D270" s="315" t="str">
        <f t="shared" si="35"/>
        <v/>
      </c>
      <c r="E270" s="316" t="e">
        <f t="shared" si="28"/>
        <v>#VALUE!</v>
      </c>
      <c r="F270" s="315" t="e">
        <f t="shared" si="29"/>
        <v>#VALUE!</v>
      </c>
      <c r="G270" s="315" t="str">
        <f t="shared" si="33"/>
        <v/>
      </c>
      <c r="H270" s="315" t="str">
        <f t="shared" si="34"/>
        <v/>
      </c>
      <c r="I270" s="315" t="e">
        <f t="shared" si="30"/>
        <v>#VALUE!</v>
      </c>
      <c r="J270" s="315">
        <f>SUM($H$15:$H270)</f>
        <v>0</v>
      </c>
      <c r="K270" s="311"/>
      <c r="L270" s="311"/>
    </row>
    <row r="271" spans="1:12" x14ac:dyDescent="0.2">
      <c r="A271" s="312" t="str">
        <f t="shared" si="31"/>
        <v/>
      </c>
      <c r="B271" s="313" t="str">
        <f t="shared" ref="B271:B334" si="36">IF(Pay_Num&lt;&gt;"",DATE(YEAR(Loan_Start),MONTH(Loan_Start)+(Pay_Num)*12/Num_Pmt_Per_Year,DAY(Loan_Start)),"")</f>
        <v/>
      </c>
      <c r="C271" s="315" t="str">
        <f t="shared" si="32"/>
        <v/>
      </c>
      <c r="D271" s="315" t="str">
        <f t="shared" si="35"/>
        <v/>
      </c>
      <c r="E271" s="316" t="e">
        <f t="shared" ref="E271:E334" si="37">IF(AND(Pay_Num&lt;&gt;"",Sched_Pay+Scheduled_Extra_Payments&lt;Beg_Bal),Scheduled_Extra_Payments,IF(AND(Pay_Num&lt;&gt;"",Beg_Bal-Sched_Pay&gt;0),Beg_Bal-Sched_Pay,IF(Pay_Num&lt;&gt;"",0,"")))</f>
        <v>#VALUE!</v>
      </c>
      <c r="F271" s="315" t="e">
        <f t="shared" ref="F271:F334" si="38">IF(AND(Pay_Num&lt;&gt;"",Sched_Pay+Extra_Pay&lt;Beg_Bal),Sched_Pay+Extra_Pay,IF(Pay_Num&lt;&gt;"",Beg_Bal,""))</f>
        <v>#VALUE!</v>
      </c>
      <c r="G271" s="315" t="str">
        <f t="shared" si="33"/>
        <v/>
      </c>
      <c r="H271" s="315" t="str">
        <f t="shared" si="34"/>
        <v/>
      </c>
      <c r="I271" s="315" t="e">
        <f t="shared" ref="I271:I334" si="39">IF(AND(Pay_Num&lt;&gt;"",Sched_Pay+Extra_Pay&lt;Beg_Bal),Beg_Bal-Princ,IF(Pay_Num&lt;&gt;"",0,""))</f>
        <v>#VALUE!</v>
      </c>
      <c r="J271" s="315">
        <f>SUM($H$15:$H271)</f>
        <v>0</v>
      </c>
      <c r="K271" s="311"/>
      <c r="L271" s="311"/>
    </row>
    <row r="272" spans="1:12" x14ac:dyDescent="0.2">
      <c r="A272" s="312" t="str">
        <f t="shared" ref="A272:A335" si="40">IF(Values_Entered,A271+1,"")</f>
        <v/>
      </c>
      <c r="B272" s="313" t="str">
        <f t="shared" si="36"/>
        <v/>
      </c>
      <c r="C272" s="315" t="str">
        <f t="shared" ref="C272:C335" si="41">IF(Pay_Num&lt;&gt;"",I271,"")</f>
        <v/>
      </c>
      <c r="D272" s="315" t="str">
        <f t="shared" si="35"/>
        <v/>
      </c>
      <c r="E272" s="316" t="e">
        <f t="shared" si="37"/>
        <v>#VALUE!</v>
      </c>
      <c r="F272" s="315" t="e">
        <f t="shared" si="38"/>
        <v>#VALUE!</v>
      </c>
      <c r="G272" s="315" t="str">
        <f t="shared" ref="G272:G335" si="42">IF(Pay_Num&lt;&gt;"",Total_Pay-Int,"")</f>
        <v/>
      </c>
      <c r="H272" s="315" t="str">
        <f t="shared" ref="H272:H335" si="43">IF(Pay_Num&lt;&gt;"",Beg_Bal*Interest_Rate/Num_Pmt_Per_Year,"")</f>
        <v/>
      </c>
      <c r="I272" s="315" t="e">
        <f t="shared" si="39"/>
        <v>#VALUE!</v>
      </c>
      <c r="J272" s="315">
        <f>SUM($H$15:$H272)</f>
        <v>0</v>
      </c>
      <c r="K272" s="311"/>
      <c r="L272" s="311"/>
    </row>
    <row r="273" spans="1:12" x14ac:dyDescent="0.2">
      <c r="A273" s="312" t="str">
        <f t="shared" si="40"/>
        <v/>
      </c>
      <c r="B273" s="313" t="str">
        <f t="shared" si="36"/>
        <v/>
      </c>
      <c r="C273" s="315" t="str">
        <f t="shared" si="41"/>
        <v/>
      </c>
      <c r="D273" s="315" t="str">
        <f t="shared" ref="D273:D336" si="44">IF(Pay_Num&lt;&gt;"",Scheduled_Monthly_Payment,"")</f>
        <v/>
      </c>
      <c r="E273" s="316" t="e">
        <f t="shared" si="37"/>
        <v>#VALUE!</v>
      </c>
      <c r="F273" s="315" t="e">
        <f t="shared" si="38"/>
        <v>#VALUE!</v>
      </c>
      <c r="G273" s="315" t="str">
        <f t="shared" si="42"/>
        <v/>
      </c>
      <c r="H273" s="315" t="str">
        <f t="shared" si="43"/>
        <v/>
      </c>
      <c r="I273" s="315" t="e">
        <f t="shared" si="39"/>
        <v>#VALUE!</v>
      </c>
      <c r="J273" s="315">
        <f>SUM($H$15:$H273)</f>
        <v>0</v>
      </c>
      <c r="K273" s="311"/>
      <c r="L273" s="311"/>
    </row>
    <row r="274" spans="1:12" x14ac:dyDescent="0.2">
      <c r="A274" s="312" t="str">
        <f t="shared" si="40"/>
        <v/>
      </c>
      <c r="B274" s="313" t="str">
        <f t="shared" si="36"/>
        <v/>
      </c>
      <c r="C274" s="315" t="str">
        <f t="shared" si="41"/>
        <v/>
      </c>
      <c r="D274" s="315" t="str">
        <f t="shared" si="44"/>
        <v/>
      </c>
      <c r="E274" s="316" t="e">
        <f t="shared" si="37"/>
        <v>#VALUE!</v>
      </c>
      <c r="F274" s="315" t="e">
        <f t="shared" si="38"/>
        <v>#VALUE!</v>
      </c>
      <c r="G274" s="315" t="str">
        <f t="shared" si="42"/>
        <v/>
      </c>
      <c r="H274" s="315" t="str">
        <f t="shared" si="43"/>
        <v/>
      </c>
      <c r="I274" s="315" t="e">
        <f t="shared" si="39"/>
        <v>#VALUE!</v>
      </c>
      <c r="J274" s="315">
        <f>SUM($H$15:$H274)</f>
        <v>0</v>
      </c>
      <c r="K274" s="311"/>
      <c r="L274" s="311"/>
    </row>
    <row r="275" spans="1:12" x14ac:dyDescent="0.2">
      <c r="A275" s="312" t="str">
        <f t="shared" si="40"/>
        <v/>
      </c>
      <c r="B275" s="313" t="str">
        <f t="shared" si="36"/>
        <v/>
      </c>
      <c r="C275" s="315" t="str">
        <f t="shared" si="41"/>
        <v/>
      </c>
      <c r="D275" s="315" t="str">
        <f t="shared" si="44"/>
        <v/>
      </c>
      <c r="E275" s="316" t="e">
        <f t="shared" si="37"/>
        <v>#VALUE!</v>
      </c>
      <c r="F275" s="315" t="e">
        <f t="shared" si="38"/>
        <v>#VALUE!</v>
      </c>
      <c r="G275" s="315" t="str">
        <f t="shared" si="42"/>
        <v/>
      </c>
      <c r="H275" s="315" t="str">
        <f t="shared" si="43"/>
        <v/>
      </c>
      <c r="I275" s="315" t="e">
        <f t="shared" si="39"/>
        <v>#VALUE!</v>
      </c>
      <c r="J275" s="315">
        <f>SUM($H$15:$H275)</f>
        <v>0</v>
      </c>
      <c r="K275" s="311"/>
      <c r="L275" s="311"/>
    </row>
    <row r="276" spans="1:12" x14ac:dyDescent="0.2">
      <c r="A276" s="312" t="str">
        <f t="shared" si="40"/>
        <v/>
      </c>
      <c r="B276" s="313" t="str">
        <f t="shared" si="36"/>
        <v/>
      </c>
      <c r="C276" s="315" t="str">
        <f t="shared" si="41"/>
        <v/>
      </c>
      <c r="D276" s="315" t="str">
        <f t="shared" si="44"/>
        <v/>
      </c>
      <c r="E276" s="316" t="e">
        <f t="shared" si="37"/>
        <v>#VALUE!</v>
      </c>
      <c r="F276" s="315" t="e">
        <f t="shared" si="38"/>
        <v>#VALUE!</v>
      </c>
      <c r="G276" s="315" t="str">
        <f t="shared" si="42"/>
        <v/>
      </c>
      <c r="H276" s="315" t="str">
        <f t="shared" si="43"/>
        <v/>
      </c>
      <c r="I276" s="315" t="e">
        <f t="shared" si="39"/>
        <v>#VALUE!</v>
      </c>
      <c r="J276" s="315">
        <f>SUM($H$15:$H276)</f>
        <v>0</v>
      </c>
      <c r="K276" s="311"/>
      <c r="L276" s="311"/>
    </row>
    <row r="277" spans="1:12" x14ac:dyDescent="0.2">
      <c r="A277" s="312" t="str">
        <f t="shared" si="40"/>
        <v/>
      </c>
      <c r="B277" s="313" t="str">
        <f t="shared" si="36"/>
        <v/>
      </c>
      <c r="C277" s="315" t="str">
        <f t="shared" si="41"/>
        <v/>
      </c>
      <c r="D277" s="315" t="str">
        <f t="shared" si="44"/>
        <v/>
      </c>
      <c r="E277" s="316" t="e">
        <f t="shared" si="37"/>
        <v>#VALUE!</v>
      </c>
      <c r="F277" s="315" t="e">
        <f t="shared" si="38"/>
        <v>#VALUE!</v>
      </c>
      <c r="G277" s="315" t="str">
        <f t="shared" si="42"/>
        <v/>
      </c>
      <c r="H277" s="315" t="str">
        <f t="shared" si="43"/>
        <v/>
      </c>
      <c r="I277" s="315" t="e">
        <f t="shared" si="39"/>
        <v>#VALUE!</v>
      </c>
      <c r="J277" s="315">
        <f>SUM($H$15:$H277)</f>
        <v>0</v>
      </c>
      <c r="K277" s="311"/>
      <c r="L277" s="311"/>
    </row>
    <row r="278" spans="1:12" x14ac:dyDescent="0.2">
      <c r="A278" s="312" t="str">
        <f t="shared" si="40"/>
        <v/>
      </c>
      <c r="B278" s="313" t="str">
        <f t="shared" si="36"/>
        <v/>
      </c>
      <c r="C278" s="315" t="str">
        <f t="shared" si="41"/>
        <v/>
      </c>
      <c r="D278" s="315" t="str">
        <f t="shared" si="44"/>
        <v/>
      </c>
      <c r="E278" s="316" t="e">
        <f t="shared" si="37"/>
        <v>#VALUE!</v>
      </c>
      <c r="F278" s="315" t="e">
        <f t="shared" si="38"/>
        <v>#VALUE!</v>
      </c>
      <c r="G278" s="315" t="str">
        <f t="shared" si="42"/>
        <v/>
      </c>
      <c r="H278" s="315" t="str">
        <f t="shared" si="43"/>
        <v/>
      </c>
      <c r="I278" s="315" t="e">
        <f t="shared" si="39"/>
        <v>#VALUE!</v>
      </c>
      <c r="J278" s="315">
        <f>SUM($H$15:$H278)</f>
        <v>0</v>
      </c>
      <c r="K278" s="311"/>
      <c r="L278" s="311"/>
    </row>
    <row r="279" spans="1:12" x14ac:dyDescent="0.2">
      <c r="A279" s="312" t="str">
        <f t="shared" si="40"/>
        <v/>
      </c>
      <c r="B279" s="313" t="str">
        <f t="shared" si="36"/>
        <v/>
      </c>
      <c r="C279" s="315" t="str">
        <f t="shared" si="41"/>
        <v/>
      </c>
      <c r="D279" s="315" t="str">
        <f t="shared" si="44"/>
        <v/>
      </c>
      <c r="E279" s="316" t="e">
        <f t="shared" si="37"/>
        <v>#VALUE!</v>
      </c>
      <c r="F279" s="315" t="e">
        <f t="shared" si="38"/>
        <v>#VALUE!</v>
      </c>
      <c r="G279" s="315" t="str">
        <f t="shared" si="42"/>
        <v/>
      </c>
      <c r="H279" s="315" t="str">
        <f t="shared" si="43"/>
        <v/>
      </c>
      <c r="I279" s="315" t="e">
        <f t="shared" si="39"/>
        <v>#VALUE!</v>
      </c>
      <c r="J279" s="315">
        <f>SUM($H$15:$H279)</f>
        <v>0</v>
      </c>
      <c r="K279" s="311"/>
      <c r="L279" s="311"/>
    </row>
    <row r="280" spans="1:12" x14ac:dyDescent="0.2">
      <c r="A280" s="312" t="str">
        <f t="shared" si="40"/>
        <v/>
      </c>
      <c r="B280" s="313" t="str">
        <f t="shared" si="36"/>
        <v/>
      </c>
      <c r="C280" s="315" t="str">
        <f t="shared" si="41"/>
        <v/>
      </c>
      <c r="D280" s="315" t="str">
        <f t="shared" si="44"/>
        <v/>
      </c>
      <c r="E280" s="316" t="e">
        <f t="shared" si="37"/>
        <v>#VALUE!</v>
      </c>
      <c r="F280" s="315" t="e">
        <f t="shared" si="38"/>
        <v>#VALUE!</v>
      </c>
      <c r="G280" s="315" t="str">
        <f t="shared" si="42"/>
        <v/>
      </c>
      <c r="H280" s="315" t="str">
        <f t="shared" si="43"/>
        <v/>
      </c>
      <c r="I280" s="315" t="e">
        <f t="shared" si="39"/>
        <v>#VALUE!</v>
      </c>
      <c r="J280" s="315">
        <f>SUM($H$15:$H280)</f>
        <v>0</v>
      </c>
      <c r="K280" s="311"/>
      <c r="L280" s="311"/>
    </row>
    <row r="281" spans="1:12" x14ac:dyDescent="0.2">
      <c r="A281" s="312" t="str">
        <f t="shared" si="40"/>
        <v/>
      </c>
      <c r="B281" s="313" t="str">
        <f t="shared" si="36"/>
        <v/>
      </c>
      <c r="C281" s="315" t="str">
        <f t="shared" si="41"/>
        <v/>
      </c>
      <c r="D281" s="315" t="str">
        <f t="shared" si="44"/>
        <v/>
      </c>
      <c r="E281" s="316" t="e">
        <f t="shared" si="37"/>
        <v>#VALUE!</v>
      </c>
      <c r="F281" s="315" t="e">
        <f t="shared" si="38"/>
        <v>#VALUE!</v>
      </c>
      <c r="G281" s="315" t="str">
        <f t="shared" si="42"/>
        <v/>
      </c>
      <c r="H281" s="315" t="str">
        <f t="shared" si="43"/>
        <v/>
      </c>
      <c r="I281" s="315" t="e">
        <f t="shared" si="39"/>
        <v>#VALUE!</v>
      </c>
      <c r="J281" s="315">
        <f>SUM($H$15:$H281)</f>
        <v>0</v>
      </c>
      <c r="K281" s="311"/>
      <c r="L281" s="311"/>
    </row>
    <row r="282" spans="1:12" x14ac:dyDescent="0.2">
      <c r="A282" s="312" t="str">
        <f t="shared" si="40"/>
        <v/>
      </c>
      <c r="B282" s="313" t="str">
        <f t="shared" si="36"/>
        <v/>
      </c>
      <c r="C282" s="315" t="str">
        <f t="shared" si="41"/>
        <v/>
      </c>
      <c r="D282" s="315" t="str">
        <f t="shared" si="44"/>
        <v/>
      </c>
      <c r="E282" s="316" t="e">
        <f t="shared" si="37"/>
        <v>#VALUE!</v>
      </c>
      <c r="F282" s="315" t="e">
        <f t="shared" si="38"/>
        <v>#VALUE!</v>
      </c>
      <c r="G282" s="315" t="str">
        <f t="shared" si="42"/>
        <v/>
      </c>
      <c r="H282" s="315" t="str">
        <f t="shared" si="43"/>
        <v/>
      </c>
      <c r="I282" s="315" t="e">
        <f t="shared" si="39"/>
        <v>#VALUE!</v>
      </c>
      <c r="J282" s="315">
        <f>SUM($H$15:$H282)</f>
        <v>0</v>
      </c>
      <c r="K282" s="311"/>
      <c r="L282" s="311"/>
    </row>
    <row r="283" spans="1:12" x14ac:dyDescent="0.2">
      <c r="A283" s="312" t="str">
        <f t="shared" si="40"/>
        <v/>
      </c>
      <c r="B283" s="313" t="str">
        <f t="shared" si="36"/>
        <v/>
      </c>
      <c r="C283" s="315" t="str">
        <f t="shared" si="41"/>
        <v/>
      </c>
      <c r="D283" s="315" t="str">
        <f t="shared" si="44"/>
        <v/>
      </c>
      <c r="E283" s="316" t="e">
        <f t="shared" si="37"/>
        <v>#VALUE!</v>
      </c>
      <c r="F283" s="315" t="e">
        <f t="shared" si="38"/>
        <v>#VALUE!</v>
      </c>
      <c r="G283" s="315" t="str">
        <f t="shared" si="42"/>
        <v/>
      </c>
      <c r="H283" s="315" t="str">
        <f t="shared" si="43"/>
        <v/>
      </c>
      <c r="I283" s="315" t="e">
        <f t="shared" si="39"/>
        <v>#VALUE!</v>
      </c>
      <c r="J283" s="315">
        <f>SUM($H$15:$H283)</f>
        <v>0</v>
      </c>
      <c r="K283" s="311"/>
      <c r="L283" s="311"/>
    </row>
    <row r="284" spans="1:12" x14ac:dyDescent="0.2">
      <c r="A284" s="312" t="str">
        <f t="shared" si="40"/>
        <v/>
      </c>
      <c r="B284" s="313" t="str">
        <f t="shared" si="36"/>
        <v/>
      </c>
      <c r="C284" s="315" t="str">
        <f t="shared" si="41"/>
        <v/>
      </c>
      <c r="D284" s="315" t="str">
        <f t="shared" si="44"/>
        <v/>
      </c>
      <c r="E284" s="316" t="e">
        <f t="shared" si="37"/>
        <v>#VALUE!</v>
      </c>
      <c r="F284" s="315" t="e">
        <f t="shared" si="38"/>
        <v>#VALUE!</v>
      </c>
      <c r="G284" s="315" t="str">
        <f t="shared" si="42"/>
        <v/>
      </c>
      <c r="H284" s="315" t="str">
        <f t="shared" si="43"/>
        <v/>
      </c>
      <c r="I284" s="315" t="e">
        <f t="shared" si="39"/>
        <v>#VALUE!</v>
      </c>
      <c r="J284" s="315">
        <f>SUM($H$15:$H284)</f>
        <v>0</v>
      </c>
      <c r="K284" s="311"/>
      <c r="L284" s="311"/>
    </row>
    <row r="285" spans="1:12" x14ac:dyDescent="0.2">
      <c r="A285" s="312" t="str">
        <f t="shared" si="40"/>
        <v/>
      </c>
      <c r="B285" s="313" t="str">
        <f t="shared" si="36"/>
        <v/>
      </c>
      <c r="C285" s="315" t="str">
        <f t="shared" si="41"/>
        <v/>
      </c>
      <c r="D285" s="315" t="str">
        <f t="shared" si="44"/>
        <v/>
      </c>
      <c r="E285" s="316" t="e">
        <f t="shared" si="37"/>
        <v>#VALUE!</v>
      </c>
      <c r="F285" s="315" t="e">
        <f t="shared" si="38"/>
        <v>#VALUE!</v>
      </c>
      <c r="G285" s="315" t="str">
        <f t="shared" si="42"/>
        <v/>
      </c>
      <c r="H285" s="315" t="str">
        <f t="shared" si="43"/>
        <v/>
      </c>
      <c r="I285" s="315" t="e">
        <f t="shared" si="39"/>
        <v>#VALUE!</v>
      </c>
      <c r="J285" s="315">
        <f>SUM($H$15:$H285)</f>
        <v>0</v>
      </c>
      <c r="K285" s="311"/>
      <c r="L285" s="311"/>
    </row>
    <row r="286" spans="1:12" x14ac:dyDescent="0.2">
      <c r="A286" s="312" t="str">
        <f t="shared" si="40"/>
        <v/>
      </c>
      <c r="B286" s="313" t="str">
        <f t="shared" si="36"/>
        <v/>
      </c>
      <c r="C286" s="315" t="str">
        <f t="shared" si="41"/>
        <v/>
      </c>
      <c r="D286" s="315" t="str">
        <f t="shared" si="44"/>
        <v/>
      </c>
      <c r="E286" s="316" t="e">
        <f t="shared" si="37"/>
        <v>#VALUE!</v>
      </c>
      <c r="F286" s="315" t="e">
        <f t="shared" si="38"/>
        <v>#VALUE!</v>
      </c>
      <c r="G286" s="315" t="str">
        <f t="shared" si="42"/>
        <v/>
      </c>
      <c r="H286" s="315" t="str">
        <f t="shared" si="43"/>
        <v/>
      </c>
      <c r="I286" s="315" t="e">
        <f t="shared" si="39"/>
        <v>#VALUE!</v>
      </c>
      <c r="J286" s="315">
        <f>SUM($H$15:$H286)</f>
        <v>0</v>
      </c>
      <c r="K286" s="311"/>
      <c r="L286" s="311"/>
    </row>
    <row r="287" spans="1:12" x14ac:dyDescent="0.2">
      <c r="A287" s="312" t="str">
        <f t="shared" si="40"/>
        <v/>
      </c>
      <c r="B287" s="313" t="str">
        <f t="shared" si="36"/>
        <v/>
      </c>
      <c r="C287" s="315" t="str">
        <f t="shared" si="41"/>
        <v/>
      </c>
      <c r="D287" s="315" t="str">
        <f t="shared" si="44"/>
        <v/>
      </c>
      <c r="E287" s="316" t="e">
        <f t="shared" si="37"/>
        <v>#VALUE!</v>
      </c>
      <c r="F287" s="315" t="e">
        <f t="shared" si="38"/>
        <v>#VALUE!</v>
      </c>
      <c r="G287" s="315" t="str">
        <f t="shared" si="42"/>
        <v/>
      </c>
      <c r="H287" s="315" t="str">
        <f t="shared" si="43"/>
        <v/>
      </c>
      <c r="I287" s="315" t="e">
        <f t="shared" si="39"/>
        <v>#VALUE!</v>
      </c>
      <c r="J287" s="315">
        <f>SUM($H$15:$H287)</f>
        <v>0</v>
      </c>
      <c r="K287" s="311"/>
      <c r="L287" s="311"/>
    </row>
    <row r="288" spans="1:12" x14ac:dyDescent="0.2">
      <c r="A288" s="312" t="str">
        <f t="shared" si="40"/>
        <v/>
      </c>
      <c r="B288" s="313" t="str">
        <f t="shared" si="36"/>
        <v/>
      </c>
      <c r="C288" s="315" t="str">
        <f t="shared" si="41"/>
        <v/>
      </c>
      <c r="D288" s="315" t="str">
        <f t="shared" si="44"/>
        <v/>
      </c>
      <c r="E288" s="316" t="e">
        <f t="shared" si="37"/>
        <v>#VALUE!</v>
      </c>
      <c r="F288" s="315" t="e">
        <f t="shared" si="38"/>
        <v>#VALUE!</v>
      </c>
      <c r="G288" s="315" t="str">
        <f t="shared" si="42"/>
        <v/>
      </c>
      <c r="H288" s="315" t="str">
        <f t="shared" si="43"/>
        <v/>
      </c>
      <c r="I288" s="315" t="e">
        <f t="shared" si="39"/>
        <v>#VALUE!</v>
      </c>
      <c r="J288" s="315">
        <f>SUM($H$15:$H288)</f>
        <v>0</v>
      </c>
      <c r="K288" s="311"/>
      <c r="L288" s="311"/>
    </row>
    <row r="289" spans="1:12" x14ac:dyDescent="0.2">
      <c r="A289" s="312" t="str">
        <f t="shared" si="40"/>
        <v/>
      </c>
      <c r="B289" s="313" t="str">
        <f t="shared" si="36"/>
        <v/>
      </c>
      <c r="C289" s="315" t="str">
        <f t="shared" si="41"/>
        <v/>
      </c>
      <c r="D289" s="315" t="str">
        <f t="shared" si="44"/>
        <v/>
      </c>
      <c r="E289" s="316" t="e">
        <f t="shared" si="37"/>
        <v>#VALUE!</v>
      </c>
      <c r="F289" s="315" t="e">
        <f t="shared" si="38"/>
        <v>#VALUE!</v>
      </c>
      <c r="G289" s="315" t="str">
        <f t="shared" si="42"/>
        <v/>
      </c>
      <c r="H289" s="315" t="str">
        <f t="shared" si="43"/>
        <v/>
      </c>
      <c r="I289" s="315" t="e">
        <f t="shared" si="39"/>
        <v>#VALUE!</v>
      </c>
      <c r="J289" s="315">
        <f>SUM($H$15:$H289)</f>
        <v>0</v>
      </c>
      <c r="K289" s="311"/>
      <c r="L289" s="311"/>
    </row>
    <row r="290" spans="1:12" x14ac:dyDescent="0.2">
      <c r="A290" s="312" t="str">
        <f t="shared" si="40"/>
        <v/>
      </c>
      <c r="B290" s="313" t="str">
        <f t="shared" si="36"/>
        <v/>
      </c>
      <c r="C290" s="315" t="str">
        <f t="shared" si="41"/>
        <v/>
      </c>
      <c r="D290" s="315" t="str">
        <f t="shared" si="44"/>
        <v/>
      </c>
      <c r="E290" s="316" t="e">
        <f t="shared" si="37"/>
        <v>#VALUE!</v>
      </c>
      <c r="F290" s="315" t="e">
        <f t="shared" si="38"/>
        <v>#VALUE!</v>
      </c>
      <c r="G290" s="315" t="str">
        <f t="shared" si="42"/>
        <v/>
      </c>
      <c r="H290" s="315" t="str">
        <f t="shared" si="43"/>
        <v/>
      </c>
      <c r="I290" s="315" t="e">
        <f t="shared" si="39"/>
        <v>#VALUE!</v>
      </c>
      <c r="J290" s="315">
        <f>SUM($H$15:$H290)</f>
        <v>0</v>
      </c>
      <c r="K290" s="311"/>
      <c r="L290" s="311"/>
    </row>
    <row r="291" spans="1:12" x14ac:dyDescent="0.2">
      <c r="A291" s="312" t="str">
        <f t="shared" si="40"/>
        <v/>
      </c>
      <c r="B291" s="313" t="str">
        <f t="shared" si="36"/>
        <v/>
      </c>
      <c r="C291" s="315" t="str">
        <f t="shared" si="41"/>
        <v/>
      </c>
      <c r="D291" s="315" t="str">
        <f t="shared" si="44"/>
        <v/>
      </c>
      <c r="E291" s="316" t="e">
        <f t="shared" si="37"/>
        <v>#VALUE!</v>
      </c>
      <c r="F291" s="315" t="e">
        <f t="shared" si="38"/>
        <v>#VALUE!</v>
      </c>
      <c r="G291" s="315" t="str">
        <f t="shared" si="42"/>
        <v/>
      </c>
      <c r="H291" s="315" t="str">
        <f t="shared" si="43"/>
        <v/>
      </c>
      <c r="I291" s="315" t="e">
        <f t="shared" si="39"/>
        <v>#VALUE!</v>
      </c>
      <c r="J291" s="315">
        <f>SUM($H$15:$H291)</f>
        <v>0</v>
      </c>
      <c r="K291" s="311"/>
      <c r="L291" s="311"/>
    </row>
    <row r="292" spans="1:12" x14ac:dyDescent="0.2">
      <c r="A292" s="312" t="str">
        <f t="shared" si="40"/>
        <v/>
      </c>
      <c r="B292" s="313" t="str">
        <f t="shared" si="36"/>
        <v/>
      </c>
      <c r="C292" s="315" t="str">
        <f t="shared" si="41"/>
        <v/>
      </c>
      <c r="D292" s="315" t="str">
        <f t="shared" si="44"/>
        <v/>
      </c>
      <c r="E292" s="316" t="e">
        <f t="shared" si="37"/>
        <v>#VALUE!</v>
      </c>
      <c r="F292" s="315" t="e">
        <f t="shared" si="38"/>
        <v>#VALUE!</v>
      </c>
      <c r="G292" s="315" t="str">
        <f t="shared" si="42"/>
        <v/>
      </c>
      <c r="H292" s="315" t="str">
        <f t="shared" si="43"/>
        <v/>
      </c>
      <c r="I292" s="315" t="e">
        <f t="shared" si="39"/>
        <v>#VALUE!</v>
      </c>
      <c r="J292" s="315">
        <f>SUM($H$15:$H292)</f>
        <v>0</v>
      </c>
      <c r="K292" s="311"/>
      <c r="L292" s="311"/>
    </row>
    <row r="293" spans="1:12" x14ac:dyDescent="0.2">
      <c r="A293" s="312" t="str">
        <f t="shared" si="40"/>
        <v/>
      </c>
      <c r="B293" s="313" t="str">
        <f t="shared" si="36"/>
        <v/>
      </c>
      <c r="C293" s="315" t="str">
        <f t="shared" si="41"/>
        <v/>
      </c>
      <c r="D293" s="315" t="str">
        <f t="shared" si="44"/>
        <v/>
      </c>
      <c r="E293" s="316" t="e">
        <f t="shared" si="37"/>
        <v>#VALUE!</v>
      </c>
      <c r="F293" s="315" t="e">
        <f t="shared" si="38"/>
        <v>#VALUE!</v>
      </c>
      <c r="G293" s="315" t="str">
        <f t="shared" si="42"/>
        <v/>
      </c>
      <c r="H293" s="315" t="str">
        <f t="shared" si="43"/>
        <v/>
      </c>
      <c r="I293" s="315" t="e">
        <f t="shared" si="39"/>
        <v>#VALUE!</v>
      </c>
      <c r="J293" s="315">
        <f>SUM($H$15:$H293)</f>
        <v>0</v>
      </c>
      <c r="K293" s="311"/>
      <c r="L293" s="311"/>
    </row>
    <row r="294" spans="1:12" x14ac:dyDescent="0.2">
      <c r="A294" s="312" t="str">
        <f t="shared" si="40"/>
        <v/>
      </c>
      <c r="B294" s="313" t="str">
        <f t="shared" si="36"/>
        <v/>
      </c>
      <c r="C294" s="315" t="str">
        <f t="shared" si="41"/>
        <v/>
      </c>
      <c r="D294" s="315" t="str">
        <f t="shared" si="44"/>
        <v/>
      </c>
      <c r="E294" s="316" t="e">
        <f t="shared" si="37"/>
        <v>#VALUE!</v>
      </c>
      <c r="F294" s="315" t="e">
        <f t="shared" si="38"/>
        <v>#VALUE!</v>
      </c>
      <c r="G294" s="315" t="str">
        <f t="shared" si="42"/>
        <v/>
      </c>
      <c r="H294" s="315" t="str">
        <f t="shared" si="43"/>
        <v/>
      </c>
      <c r="I294" s="315" t="e">
        <f t="shared" si="39"/>
        <v>#VALUE!</v>
      </c>
      <c r="J294" s="315">
        <f>SUM($H$15:$H294)</f>
        <v>0</v>
      </c>
      <c r="K294" s="311"/>
      <c r="L294" s="311"/>
    </row>
    <row r="295" spans="1:12" x14ac:dyDescent="0.2">
      <c r="A295" s="312" t="str">
        <f t="shared" si="40"/>
        <v/>
      </c>
      <c r="B295" s="313" t="str">
        <f t="shared" si="36"/>
        <v/>
      </c>
      <c r="C295" s="315" t="str">
        <f t="shared" si="41"/>
        <v/>
      </c>
      <c r="D295" s="315" t="str">
        <f t="shared" si="44"/>
        <v/>
      </c>
      <c r="E295" s="316" t="e">
        <f t="shared" si="37"/>
        <v>#VALUE!</v>
      </c>
      <c r="F295" s="315" t="e">
        <f t="shared" si="38"/>
        <v>#VALUE!</v>
      </c>
      <c r="G295" s="315" t="str">
        <f t="shared" si="42"/>
        <v/>
      </c>
      <c r="H295" s="315" t="str">
        <f t="shared" si="43"/>
        <v/>
      </c>
      <c r="I295" s="315" t="e">
        <f t="shared" si="39"/>
        <v>#VALUE!</v>
      </c>
      <c r="J295" s="315">
        <f>SUM($H$15:$H295)</f>
        <v>0</v>
      </c>
      <c r="K295" s="311"/>
      <c r="L295" s="311"/>
    </row>
    <row r="296" spans="1:12" x14ac:dyDescent="0.2">
      <c r="A296" s="312" t="str">
        <f t="shared" si="40"/>
        <v/>
      </c>
      <c r="B296" s="313" t="str">
        <f t="shared" si="36"/>
        <v/>
      </c>
      <c r="C296" s="315" t="str">
        <f t="shared" si="41"/>
        <v/>
      </c>
      <c r="D296" s="315" t="str">
        <f t="shared" si="44"/>
        <v/>
      </c>
      <c r="E296" s="316" t="e">
        <f t="shared" si="37"/>
        <v>#VALUE!</v>
      </c>
      <c r="F296" s="315" t="e">
        <f t="shared" si="38"/>
        <v>#VALUE!</v>
      </c>
      <c r="G296" s="315" t="str">
        <f t="shared" si="42"/>
        <v/>
      </c>
      <c r="H296" s="315" t="str">
        <f t="shared" si="43"/>
        <v/>
      </c>
      <c r="I296" s="315" t="e">
        <f t="shared" si="39"/>
        <v>#VALUE!</v>
      </c>
      <c r="J296" s="315">
        <f>SUM($H$15:$H296)</f>
        <v>0</v>
      </c>
      <c r="K296" s="311"/>
      <c r="L296" s="311"/>
    </row>
    <row r="297" spans="1:12" x14ac:dyDescent="0.2">
      <c r="A297" s="312" t="str">
        <f t="shared" si="40"/>
        <v/>
      </c>
      <c r="B297" s="313" t="str">
        <f t="shared" si="36"/>
        <v/>
      </c>
      <c r="C297" s="315" t="str">
        <f t="shared" si="41"/>
        <v/>
      </c>
      <c r="D297" s="315" t="str">
        <f t="shared" si="44"/>
        <v/>
      </c>
      <c r="E297" s="316" t="e">
        <f t="shared" si="37"/>
        <v>#VALUE!</v>
      </c>
      <c r="F297" s="315" t="e">
        <f t="shared" si="38"/>
        <v>#VALUE!</v>
      </c>
      <c r="G297" s="315" t="str">
        <f t="shared" si="42"/>
        <v/>
      </c>
      <c r="H297" s="315" t="str">
        <f t="shared" si="43"/>
        <v/>
      </c>
      <c r="I297" s="315" t="e">
        <f t="shared" si="39"/>
        <v>#VALUE!</v>
      </c>
      <c r="J297" s="315">
        <f>SUM($H$15:$H297)</f>
        <v>0</v>
      </c>
      <c r="K297" s="311"/>
      <c r="L297" s="311"/>
    </row>
    <row r="298" spans="1:12" x14ac:dyDescent="0.2">
      <c r="A298" s="312" t="str">
        <f t="shared" si="40"/>
        <v/>
      </c>
      <c r="B298" s="313" t="str">
        <f t="shared" si="36"/>
        <v/>
      </c>
      <c r="C298" s="315" t="str">
        <f t="shared" si="41"/>
        <v/>
      </c>
      <c r="D298" s="315" t="str">
        <f t="shared" si="44"/>
        <v/>
      </c>
      <c r="E298" s="316" t="e">
        <f t="shared" si="37"/>
        <v>#VALUE!</v>
      </c>
      <c r="F298" s="315" t="e">
        <f t="shared" si="38"/>
        <v>#VALUE!</v>
      </c>
      <c r="G298" s="315" t="str">
        <f t="shared" si="42"/>
        <v/>
      </c>
      <c r="H298" s="315" t="str">
        <f t="shared" si="43"/>
        <v/>
      </c>
      <c r="I298" s="315" t="e">
        <f t="shared" si="39"/>
        <v>#VALUE!</v>
      </c>
      <c r="J298" s="315">
        <f>SUM($H$15:$H298)</f>
        <v>0</v>
      </c>
      <c r="K298" s="311"/>
      <c r="L298" s="311"/>
    </row>
    <row r="299" spans="1:12" x14ac:dyDescent="0.2">
      <c r="A299" s="312" t="str">
        <f t="shared" si="40"/>
        <v/>
      </c>
      <c r="B299" s="313" t="str">
        <f t="shared" si="36"/>
        <v/>
      </c>
      <c r="C299" s="315" t="str">
        <f t="shared" si="41"/>
        <v/>
      </c>
      <c r="D299" s="315" t="str">
        <f t="shared" si="44"/>
        <v/>
      </c>
      <c r="E299" s="316" t="e">
        <f t="shared" si="37"/>
        <v>#VALUE!</v>
      </c>
      <c r="F299" s="315" t="e">
        <f t="shared" si="38"/>
        <v>#VALUE!</v>
      </c>
      <c r="G299" s="315" t="str">
        <f t="shared" si="42"/>
        <v/>
      </c>
      <c r="H299" s="315" t="str">
        <f t="shared" si="43"/>
        <v/>
      </c>
      <c r="I299" s="315" t="e">
        <f t="shared" si="39"/>
        <v>#VALUE!</v>
      </c>
      <c r="J299" s="315">
        <f>SUM($H$15:$H299)</f>
        <v>0</v>
      </c>
      <c r="K299" s="311"/>
      <c r="L299" s="311"/>
    </row>
    <row r="300" spans="1:12" x14ac:dyDescent="0.2">
      <c r="A300" s="312" t="str">
        <f t="shared" si="40"/>
        <v/>
      </c>
      <c r="B300" s="313" t="str">
        <f t="shared" si="36"/>
        <v/>
      </c>
      <c r="C300" s="315" t="str">
        <f t="shared" si="41"/>
        <v/>
      </c>
      <c r="D300" s="315" t="str">
        <f t="shared" si="44"/>
        <v/>
      </c>
      <c r="E300" s="316" t="e">
        <f t="shared" si="37"/>
        <v>#VALUE!</v>
      </c>
      <c r="F300" s="315" t="e">
        <f t="shared" si="38"/>
        <v>#VALUE!</v>
      </c>
      <c r="G300" s="315" t="str">
        <f t="shared" si="42"/>
        <v/>
      </c>
      <c r="H300" s="315" t="str">
        <f t="shared" si="43"/>
        <v/>
      </c>
      <c r="I300" s="315" t="e">
        <f t="shared" si="39"/>
        <v>#VALUE!</v>
      </c>
      <c r="J300" s="315">
        <f>SUM($H$15:$H300)</f>
        <v>0</v>
      </c>
      <c r="K300" s="311"/>
      <c r="L300" s="311"/>
    </row>
    <row r="301" spans="1:12" x14ac:dyDescent="0.2">
      <c r="A301" s="312" t="str">
        <f t="shared" si="40"/>
        <v/>
      </c>
      <c r="B301" s="313" t="str">
        <f t="shared" si="36"/>
        <v/>
      </c>
      <c r="C301" s="315" t="str">
        <f t="shared" si="41"/>
        <v/>
      </c>
      <c r="D301" s="315" t="str">
        <f t="shared" si="44"/>
        <v/>
      </c>
      <c r="E301" s="316" t="e">
        <f t="shared" si="37"/>
        <v>#VALUE!</v>
      </c>
      <c r="F301" s="315" t="e">
        <f t="shared" si="38"/>
        <v>#VALUE!</v>
      </c>
      <c r="G301" s="315" t="str">
        <f t="shared" si="42"/>
        <v/>
      </c>
      <c r="H301" s="315" t="str">
        <f t="shared" si="43"/>
        <v/>
      </c>
      <c r="I301" s="315" t="e">
        <f t="shared" si="39"/>
        <v>#VALUE!</v>
      </c>
      <c r="J301" s="315">
        <f>SUM($H$15:$H301)</f>
        <v>0</v>
      </c>
      <c r="K301" s="311"/>
      <c r="L301" s="311"/>
    </row>
    <row r="302" spans="1:12" x14ac:dyDescent="0.2">
      <c r="A302" s="312" t="str">
        <f t="shared" si="40"/>
        <v/>
      </c>
      <c r="B302" s="313" t="str">
        <f t="shared" si="36"/>
        <v/>
      </c>
      <c r="C302" s="315" t="str">
        <f t="shared" si="41"/>
        <v/>
      </c>
      <c r="D302" s="315" t="str">
        <f t="shared" si="44"/>
        <v/>
      </c>
      <c r="E302" s="316" t="e">
        <f t="shared" si="37"/>
        <v>#VALUE!</v>
      </c>
      <c r="F302" s="315" t="e">
        <f t="shared" si="38"/>
        <v>#VALUE!</v>
      </c>
      <c r="G302" s="315" t="str">
        <f t="shared" si="42"/>
        <v/>
      </c>
      <c r="H302" s="315" t="str">
        <f t="shared" si="43"/>
        <v/>
      </c>
      <c r="I302" s="315" t="e">
        <f t="shared" si="39"/>
        <v>#VALUE!</v>
      </c>
      <c r="J302" s="315">
        <f>SUM($H$15:$H302)</f>
        <v>0</v>
      </c>
      <c r="K302" s="311"/>
      <c r="L302" s="311"/>
    </row>
    <row r="303" spans="1:12" x14ac:dyDescent="0.2">
      <c r="A303" s="312" t="str">
        <f t="shared" si="40"/>
        <v/>
      </c>
      <c r="B303" s="313" t="str">
        <f t="shared" si="36"/>
        <v/>
      </c>
      <c r="C303" s="315" t="str">
        <f t="shared" si="41"/>
        <v/>
      </c>
      <c r="D303" s="315" t="str">
        <f t="shared" si="44"/>
        <v/>
      </c>
      <c r="E303" s="316" t="e">
        <f t="shared" si="37"/>
        <v>#VALUE!</v>
      </c>
      <c r="F303" s="315" t="e">
        <f t="shared" si="38"/>
        <v>#VALUE!</v>
      </c>
      <c r="G303" s="315" t="str">
        <f t="shared" si="42"/>
        <v/>
      </c>
      <c r="H303" s="315" t="str">
        <f t="shared" si="43"/>
        <v/>
      </c>
      <c r="I303" s="315" t="e">
        <f t="shared" si="39"/>
        <v>#VALUE!</v>
      </c>
      <c r="J303" s="315">
        <f>SUM($H$15:$H303)</f>
        <v>0</v>
      </c>
      <c r="K303" s="311"/>
      <c r="L303" s="311"/>
    </row>
    <row r="304" spans="1:12" x14ac:dyDescent="0.2">
      <c r="A304" s="312" t="str">
        <f t="shared" si="40"/>
        <v/>
      </c>
      <c r="B304" s="313" t="str">
        <f t="shared" si="36"/>
        <v/>
      </c>
      <c r="C304" s="315" t="str">
        <f t="shared" si="41"/>
        <v/>
      </c>
      <c r="D304" s="315" t="str">
        <f t="shared" si="44"/>
        <v/>
      </c>
      <c r="E304" s="316" t="e">
        <f t="shared" si="37"/>
        <v>#VALUE!</v>
      </c>
      <c r="F304" s="315" t="e">
        <f t="shared" si="38"/>
        <v>#VALUE!</v>
      </c>
      <c r="G304" s="315" t="str">
        <f t="shared" si="42"/>
        <v/>
      </c>
      <c r="H304" s="315" t="str">
        <f t="shared" si="43"/>
        <v/>
      </c>
      <c r="I304" s="315" t="e">
        <f t="shared" si="39"/>
        <v>#VALUE!</v>
      </c>
      <c r="J304" s="315">
        <f>SUM($H$15:$H304)</f>
        <v>0</v>
      </c>
      <c r="K304" s="311"/>
      <c r="L304" s="311"/>
    </row>
    <row r="305" spans="1:12" x14ac:dyDescent="0.2">
      <c r="A305" s="312" t="str">
        <f t="shared" si="40"/>
        <v/>
      </c>
      <c r="B305" s="313" t="str">
        <f t="shared" si="36"/>
        <v/>
      </c>
      <c r="C305" s="315" t="str">
        <f t="shared" si="41"/>
        <v/>
      </c>
      <c r="D305" s="315" t="str">
        <f t="shared" si="44"/>
        <v/>
      </c>
      <c r="E305" s="316" t="e">
        <f t="shared" si="37"/>
        <v>#VALUE!</v>
      </c>
      <c r="F305" s="315" t="e">
        <f t="shared" si="38"/>
        <v>#VALUE!</v>
      </c>
      <c r="G305" s="315" t="str">
        <f t="shared" si="42"/>
        <v/>
      </c>
      <c r="H305" s="315" t="str">
        <f t="shared" si="43"/>
        <v/>
      </c>
      <c r="I305" s="315" t="e">
        <f t="shared" si="39"/>
        <v>#VALUE!</v>
      </c>
      <c r="J305" s="315">
        <f>SUM($H$15:$H305)</f>
        <v>0</v>
      </c>
      <c r="K305" s="311"/>
      <c r="L305" s="311"/>
    </row>
    <row r="306" spans="1:12" x14ac:dyDescent="0.2">
      <c r="A306" s="312" t="str">
        <f t="shared" si="40"/>
        <v/>
      </c>
      <c r="B306" s="313" t="str">
        <f t="shared" si="36"/>
        <v/>
      </c>
      <c r="C306" s="315" t="str">
        <f t="shared" si="41"/>
        <v/>
      </c>
      <c r="D306" s="315" t="str">
        <f t="shared" si="44"/>
        <v/>
      </c>
      <c r="E306" s="316" t="e">
        <f t="shared" si="37"/>
        <v>#VALUE!</v>
      </c>
      <c r="F306" s="315" t="e">
        <f t="shared" si="38"/>
        <v>#VALUE!</v>
      </c>
      <c r="G306" s="315" t="str">
        <f t="shared" si="42"/>
        <v/>
      </c>
      <c r="H306" s="315" t="str">
        <f t="shared" si="43"/>
        <v/>
      </c>
      <c r="I306" s="315" t="e">
        <f t="shared" si="39"/>
        <v>#VALUE!</v>
      </c>
      <c r="J306" s="315">
        <f>SUM($H$15:$H306)</f>
        <v>0</v>
      </c>
      <c r="K306" s="311"/>
      <c r="L306" s="311"/>
    </row>
    <row r="307" spans="1:12" x14ac:dyDescent="0.2">
      <c r="A307" s="312" t="str">
        <f t="shared" si="40"/>
        <v/>
      </c>
      <c r="B307" s="313" t="str">
        <f t="shared" si="36"/>
        <v/>
      </c>
      <c r="C307" s="315" t="str">
        <f t="shared" si="41"/>
        <v/>
      </c>
      <c r="D307" s="315" t="str">
        <f t="shared" si="44"/>
        <v/>
      </c>
      <c r="E307" s="316" t="e">
        <f t="shared" si="37"/>
        <v>#VALUE!</v>
      </c>
      <c r="F307" s="315" t="e">
        <f t="shared" si="38"/>
        <v>#VALUE!</v>
      </c>
      <c r="G307" s="315" t="str">
        <f t="shared" si="42"/>
        <v/>
      </c>
      <c r="H307" s="315" t="str">
        <f t="shared" si="43"/>
        <v/>
      </c>
      <c r="I307" s="315" t="e">
        <f t="shared" si="39"/>
        <v>#VALUE!</v>
      </c>
      <c r="J307" s="315">
        <f>SUM($H$15:$H307)</f>
        <v>0</v>
      </c>
      <c r="K307" s="311"/>
      <c r="L307" s="311"/>
    </row>
    <row r="308" spans="1:12" x14ac:dyDescent="0.2">
      <c r="A308" s="312" t="str">
        <f t="shared" si="40"/>
        <v/>
      </c>
      <c r="B308" s="313" t="str">
        <f t="shared" si="36"/>
        <v/>
      </c>
      <c r="C308" s="315" t="str">
        <f t="shared" si="41"/>
        <v/>
      </c>
      <c r="D308" s="315" t="str">
        <f t="shared" si="44"/>
        <v/>
      </c>
      <c r="E308" s="316" t="e">
        <f t="shared" si="37"/>
        <v>#VALUE!</v>
      </c>
      <c r="F308" s="315" t="e">
        <f t="shared" si="38"/>
        <v>#VALUE!</v>
      </c>
      <c r="G308" s="315" t="str">
        <f t="shared" si="42"/>
        <v/>
      </c>
      <c r="H308" s="315" t="str">
        <f t="shared" si="43"/>
        <v/>
      </c>
      <c r="I308" s="315" t="e">
        <f t="shared" si="39"/>
        <v>#VALUE!</v>
      </c>
      <c r="J308" s="315">
        <f>SUM($H$15:$H308)</f>
        <v>0</v>
      </c>
      <c r="K308" s="311"/>
      <c r="L308" s="311"/>
    </row>
    <row r="309" spans="1:12" x14ac:dyDescent="0.2">
      <c r="A309" s="312" t="str">
        <f t="shared" si="40"/>
        <v/>
      </c>
      <c r="B309" s="313" t="str">
        <f t="shared" si="36"/>
        <v/>
      </c>
      <c r="C309" s="315" t="str">
        <f t="shared" si="41"/>
        <v/>
      </c>
      <c r="D309" s="315" t="str">
        <f t="shared" si="44"/>
        <v/>
      </c>
      <c r="E309" s="316" t="e">
        <f t="shared" si="37"/>
        <v>#VALUE!</v>
      </c>
      <c r="F309" s="315" t="e">
        <f t="shared" si="38"/>
        <v>#VALUE!</v>
      </c>
      <c r="G309" s="315" t="str">
        <f t="shared" si="42"/>
        <v/>
      </c>
      <c r="H309" s="315" t="str">
        <f t="shared" si="43"/>
        <v/>
      </c>
      <c r="I309" s="315" t="e">
        <f t="shared" si="39"/>
        <v>#VALUE!</v>
      </c>
      <c r="J309" s="315">
        <f>SUM($H$15:$H309)</f>
        <v>0</v>
      </c>
      <c r="K309" s="311"/>
      <c r="L309" s="311"/>
    </row>
    <row r="310" spans="1:12" x14ac:dyDescent="0.2">
      <c r="A310" s="312" t="str">
        <f t="shared" si="40"/>
        <v/>
      </c>
      <c r="B310" s="313" t="str">
        <f t="shared" si="36"/>
        <v/>
      </c>
      <c r="C310" s="315" t="str">
        <f t="shared" si="41"/>
        <v/>
      </c>
      <c r="D310" s="315" t="str">
        <f t="shared" si="44"/>
        <v/>
      </c>
      <c r="E310" s="316" t="e">
        <f t="shared" si="37"/>
        <v>#VALUE!</v>
      </c>
      <c r="F310" s="315" t="e">
        <f t="shared" si="38"/>
        <v>#VALUE!</v>
      </c>
      <c r="G310" s="315" t="str">
        <f t="shared" si="42"/>
        <v/>
      </c>
      <c r="H310" s="315" t="str">
        <f t="shared" si="43"/>
        <v/>
      </c>
      <c r="I310" s="315" t="e">
        <f t="shared" si="39"/>
        <v>#VALUE!</v>
      </c>
      <c r="J310" s="315">
        <f>SUM($H$15:$H310)</f>
        <v>0</v>
      </c>
      <c r="K310" s="311"/>
      <c r="L310" s="311"/>
    </row>
    <row r="311" spans="1:12" x14ac:dyDescent="0.2">
      <c r="A311" s="312" t="str">
        <f t="shared" si="40"/>
        <v/>
      </c>
      <c r="B311" s="313" t="str">
        <f t="shared" si="36"/>
        <v/>
      </c>
      <c r="C311" s="315" t="str">
        <f t="shared" si="41"/>
        <v/>
      </c>
      <c r="D311" s="315" t="str">
        <f t="shared" si="44"/>
        <v/>
      </c>
      <c r="E311" s="316" t="e">
        <f t="shared" si="37"/>
        <v>#VALUE!</v>
      </c>
      <c r="F311" s="315" t="e">
        <f t="shared" si="38"/>
        <v>#VALUE!</v>
      </c>
      <c r="G311" s="315" t="str">
        <f t="shared" si="42"/>
        <v/>
      </c>
      <c r="H311" s="315" t="str">
        <f t="shared" si="43"/>
        <v/>
      </c>
      <c r="I311" s="315" t="e">
        <f t="shared" si="39"/>
        <v>#VALUE!</v>
      </c>
      <c r="J311" s="315">
        <f>SUM($H$15:$H311)</f>
        <v>0</v>
      </c>
      <c r="K311" s="311"/>
      <c r="L311" s="311"/>
    </row>
    <row r="312" spans="1:12" x14ac:dyDescent="0.2">
      <c r="A312" s="312" t="str">
        <f t="shared" si="40"/>
        <v/>
      </c>
      <c r="B312" s="313" t="str">
        <f t="shared" si="36"/>
        <v/>
      </c>
      <c r="C312" s="315" t="str">
        <f t="shared" si="41"/>
        <v/>
      </c>
      <c r="D312" s="315" t="str">
        <f t="shared" si="44"/>
        <v/>
      </c>
      <c r="E312" s="316" t="e">
        <f t="shared" si="37"/>
        <v>#VALUE!</v>
      </c>
      <c r="F312" s="315" t="e">
        <f t="shared" si="38"/>
        <v>#VALUE!</v>
      </c>
      <c r="G312" s="315" t="str">
        <f t="shared" si="42"/>
        <v/>
      </c>
      <c r="H312" s="315" t="str">
        <f t="shared" si="43"/>
        <v/>
      </c>
      <c r="I312" s="315" t="e">
        <f t="shared" si="39"/>
        <v>#VALUE!</v>
      </c>
      <c r="J312" s="315">
        <f>SUM($H$15:$H312)</f>
        <v>0</v>
      </c>
      <c r="K312" s="311"/>
      <c r="L312" s="311"/>
    </row>
    <row r="313" spans="1:12" x14ac:dyDescent="0.2">
      <c r="A313" s="312" t="str">
        <f t="shared" si="40"/>
        <v/>
      </c>
      <c r="B313" s="313" t="str">
        <f t="shared" si="36"/>
        <v/>
      </c>
      <c r="C313" s="315" t="str">
        <f t="shared" si="41"/>
        <v/>
      </c>
      <c r="D313" s="315" t="str">
        <f t="shared" si="44"/>
        <v/>
      </c>
      <c r="E313" s="316" t="e">
        <f t="shared" si="37"/>
        <v>#VALUE!</v>
      </c>
      <c r="F313" s="315" t="e">
        <f t="shared" si="38"/>
        <v>#VALUE!</v>
      </c>
      <c r="G313" s="315" t="str">
        <f t="shared" si="42"/>
        <v/>
      </c>
      <c r="H313" s="315" t="str">
        <f t="shared" si="43"/>
        <v/>
      </c>
      <c r="I313" s="315" t="e">
        <f t="shared" si="39"/>
        <v>#VALUE!</v>
      </c>
      <c r="J313" s="315">
        <f>SUM($H$15:$H313)</f>
        <v>0</v>
      </c>
      <c r="K313" s="311"/>
      <c r="L313" s="311"/>
    </row>
    <row r="314" spans="1:12" x14ac:dyDescent="0.2">
      <c r="A314" s="312" t="str">
        <f t="shared" si="40"/>
        <v/>
      </c>
      <c r="B314" s="313" t="str">
        <f t="shared" si="36"/>
        <v/>
      </c>
      <c r="C314" s="315" t="str">
        <f t="shared" si="41"/>
        <v/>
      </c>
      <c r="D314" s="315" t="str">
        <f t="shared" si="44"/>
        <v/>
      </c>
      <c r="E314" s="316" t="e">
        <f t="shared" si="37"/>
        <v>#VALUE!</v>
      </c>
      <c r="F314" s="315" t="e">
        <f t="shared" si="38"/>
        <v>#VALUE!</v>
      </c>
      <c r="G314" s="315" t="str">
        <f t="shared" si="42"/>
        <v/>
      </c>
      <c r="H314" s="315" t="str">
        <f t="shared" si="43"/>
        <v/>
      </c>
      <c r="I314" s="315" t="e">
        <f t="shared" si="39"/>
        <v>#VALUE!</v>
      </c>
      <c r="J314" s="315">
        <f>SUM($H$15:$H314)</f>
        <v>0</v>
      </c>
      <c r="K314" s="311"/>
      <c r="L314" s="311"/>
    </row>
    <row r="315" spans="1:12" x14ac:dyDescent="0.2">
      <c r="A315" s="312" t="str">
        <f t="shared" si="40"/>
        <v/>
      </c>
      <c r="B315" s="313" t="str">
        <f t="shared" si="36"/>
        <v/>
      </c>
      <c r="C315" s="315" t="str">
        <f t="shared" si="41"/>
        <v/>
      </c>
      <c r="D315" s="315" t="str">
        <f t="shared" si="44"/>
        <v/>
      </c>
      <c r="E315" s="316" t="e">
        <f t="shared" si="37"/>
        <v>#VALUE!</v>
      </c>
      <c r="F315" s="315" t="e">
        <f t="shared" si="38"/>
        <v>#VALUE!</v>
      </c>
      <c r="G315" s="315" t="str">
        <f t="shared" si="42"/>
        <v/>
      </c>
      <c r="H315" s="315" t="str">
        <f t="shared" si="43"/>
        <v/>
      </c>
      <c r="I315" s="315" t="e">
        <f t="shared" si="39"/>
        <v>#VALUE!</v>
      </c>
      <c r="J315" s="315">
        <f>SUM($H$15:$H315)</f>
        <v>0</v>
      </c>
      <c r="K315" s="311"/>
      <c r="L315" s="311"/>
    </row>
    <row r="316" spans="1:12" x14ac:dyDescent="0.2">
      <c r="A316" s="312" t="str">
        <f t="shared" si="40"/>
        <v/>
      </c>
      <c r="B316" s="313" t="str">
        <f t="shared" si="36"/>
        <v/>
      </c>
      <c r="C316" s="315" t="str">
        <f t="shared" si="41"/>
        <v/>
      </c>
      <c r="D316" s="315" t="str">
        <f t="shared" si="44"/>
        <v/>
      </c>
      <c r="E316" s="316" t="e">
        <f t="shared" si="37"/>
        <v>#VALUE!</v>
      </c>
      <c r="F316" s="315" t="e">
        <f t="shared" si="38"/>
        <v>#VALUE!</v>
      </c>
      <c r="G316" s="315" t="str">
        <f t="shared" si="42"/>
        <v/>
      </c>
      <c r="H316" s="315" t="str">
        <f t="shared" si="43"/>
        <v/>
      </c>
      <c r="I316" s="315" t="e">
        <f t="shared" si="39"/>
        <v>#VALUE!</v>
      </c>
      <c r="J316" s="315">
        <f>SUM($H$15:$H316)</f>
        <v>0</v>
      </c>
      <c r="K316" s="311"/>
      <c r="L316" s="311"/>
    </row>
    <row r="317" spans="1:12" x14ac:dyDescent="0.2">
      <c r="A317" s="312" t="str">
        <f t="shared" si="40"/>
        <v/>
      </c>
      <c r="B317" s="313" t="str">
        <f t="shared" si="36"/>
        <v/>
      </c>
      <c r="C317" s="315" t="str">
        <f t="shared" si="41"/>
        <v/>
      </c>
      <c r="D317" s="315" t="str">
        <f t="shared" si="44"/>
        <v/>
      </c>
      <c r="E317" s="316" t="e">
        <f t="shared" si="37"/>
        <v>#VALUE!</v>
      </c>
      <c r="F317" s="315" t="e">
        <f t="shared" si="38"/>
        <v>#VALUE!</v>
      </c>
      <c r="G317" s="315" t="str">
        <f t="shared" si="42"/>
        <v/>
      </c>
      <c r="H317" s="315" t="str">
        <f t="shared" si="43"/>
        <v/>
      </c>
      <c r="I317" s="315" t="e">
        <f t="shared" si="39"/>
        <v>#VALUE!</v>
      </c>
      <c r="J317" s="315">
        <f>SUM($H$15:$H317)</f>
        <v>0</v>
      </c>
      <c r="K317" s="311"/>
      <c r="L317" s="311"/>
    </row>
    <row r="318" spans="1:12" x14ac:dyDescent="0.2">
      <c r="A318" s="312" t="str">
        <f t="shared" si="40"/>
        <v/>
      </c>
      <c r="B318" s="313" t="str">
        <f t="shared" si="36"/>
        <v/>
      </c>
      <c r="C318" s="315" t="str">
        <f t="shared" si="41"/>
        <v/>
      </c>
      <c r="D318" s="315" t="str">
        <f t="shared" si="44"/>
        <v/>
      </c>
      <c r="E318" s="316" t="e">
        <f t="shared" si="37"/>
        <v>#VALUE!</v>
      </c>
      <c r="F318" s="315" t="e">
        <f t="shared" si="38"/>
        <v>#VALUE!</v>
      </c>
      <c r="G318" s="315" t="str">
        <f t="shared" si="42"/>
        <v/>
      </c>
      <c r="H318" s="315" t="str">
        <f t="shared" si="43"/>
        <v/>
      </c>
      <c r="I318" s="315" t="e">
        <f t="shared" si="39"/>
        <v>#VALUE!</v>
      </c>
      <c r="J318" s="315">
        <f>SUM($H$15:$H318)</f>
        <v>0</v>
      </c>
      <c r="K318" s="311"/>
      <c r="L318" s="311"/>
    </row>
    <row r="319" spans="1:12" x14ac:dyDescent="0.2">
      <c r="A319" s="312" t="str">
        <f t="shared" si="40"/>
        <v/>
      </c>
      <c r="B319" s="313" t="str">
        <f t="shared" si="36"/>
        <v/>
      </c>
      <c r="C319" s="315" t="str">
        <f t="shared" si="41"/>
        <v/>
      </c>
      <c r="D319" s="315" t="str">
        <f t="shared" si="44"/>
        <v/>
      </c>
      <c r="E319" s="316" t="e">
        <f t="shared" si="37"/>
        <v>#VALUE!</v>
      </c>
      <c r="F319" s="315" t="e">
        <f t="shared" si="38"/>
        <v>#VALUE!</v>
      </c>
      <c r="G319" s="315" t="str">
        <f t="shared" si="42"/>
        <v/>
      </c>
      <c r="H319" s="315" t="str">
        <f t="shared" si="43"/>
        <v/>
      </c>
      <c r="I319" s="315" t="e">
        <f t="shared" si="39"/>
        <v>#VALUE!</v>
      </c>
      <c r="J319" s="315">
        <f>SUM($H$15:$H319)</f>
        <v>0</v>
      </c>
      <c r="K319" s="311"/>
      <c r="L319" s="311"/>
    </row>
    <row r="320" spans="1:12" x14ac:dyDescent="0.2">
      <c r="A320" s="312" t="str">
        <f t="shared" si="40"/>
        <v/>
      </c>
      <c r="B320" s="313" t="str">
        <f t="shared" si="36"/>
        <v/>
      </c>
      <c r="C320" s="315" t="str">
        <f t="shared" si="41"/>
        <v/>
      </c>
      <c r="D320" s="315" t="str">
        <f t="shared" si="44"/>
        <v/>
      </c>
      <c r="E320" s="316" t="e">
        <f t="shared" si="37"/>
        <v>#VALUE!</v>
      </c>
      <c r="F320" s="315" t="e">
        <f t="shared" si="38"/>
        <v>#VALUE!</v>
      </c>
      <c r="G320" s="315" t="str">
        <f t="shared" si="42"/>
        <v/>
      </c>
      <c r="H320" s="315" t="str">
        <f t="shared" si="43"/>
        <v/>
      </c>
      <c r="I320" s="315" t="e">
        <f t="shared" si="39"/>
        <v>#VALUE!</v>
      </c>
      <c r="J320" s="315">
        <f>SUM($H$15:$H320)</f>
        <v>0</v>
      </c>
      <c r="K320" s="311"/>
      <c r="L320" s="311"/>
    </row>
    <row r="321" spans="1:12" x14ac:dyDescent="0.2">
      <c r="A321" s="312" t="str">
        <f t="shared" si="40"/>
        <v/>
      </c>
      <c r="B321" s="313" t="str">
        <f t="shared" si="36"/>
        <v/>
      </c>
      <c r="C321" s="315" t="str">
        <f t="shared" si="41"/>
        <v/>
      </c>
      <c r="D321" s="315" t="str">
        <f t="shared" si="44"/>
        <v/>
      </c>
      <c r="E321" s="316" t="e">
        <f t="shared" si="37"/>
        <v>#VALUE!</v>
      </c>
      <c r="F321" s="315" t="e">
        <f t="shared" si="38"/>
        <v>#VALUE!</v>
      </c>
      <c r="G321" s="315" t="str">
        <f t="shared" si="42"/>
        <v/>
      </c>
      <c r="H321" s="315" t="str">
        <f t="shared" si="43"/>
        <v/>
      </c>
      <c r="I321" s="315" t="e">
        <f t="shared" si="39"/>
        <v>#VALUE!</v>
      </c>
      <c r="J321" s="315">
        <f>SUM($H$15:$H321)</f>
        <v>0</v>
      </c>
      <c r="K321" s="311"/>
      <c r="L321" s="311"/>
    </row>
    <row r="322" spans="1:12" x14ac:dyDescent="0.2">
      <c r="A322" s="312" t="str">
        <f t="shared" si="40"/>
        <v/>
      </c>
      <c r="B322" s="313" t="str">
        <f t="shared" si="36"/>
        <v/>
      </c>
      <c r="C322" s="315" t="str">
        <f t="shared" si="41"/>
        <v/>
      </c>
      <c r="D322" s="315" t="str">
        <f t="shared" si="44"/>
        <v/>
      </c>
      <c r="E322" s="316" t="e">
        <f t="shared" si="37"/>
        <v>#VALUE!</v>
      </c>
      <c r="F322" s="315" t="e">
        <f t="shared" si="38"/>
        <v>#VALUE!</v>
      </c>
      <c r="G322" s="315" t="str">
        <f t="shared" si="42"/>
        <v/>
      </c>
      <c r="H322" s="315" t="str">
        <f t="shared" si="43"/>
        <v/>
      </c>
      <c r="I322" s="315" t="e">
        <f t="shared" si="39"/>
        <v>#VALUE!</v>
      </c>
      <c r="J322" s="315">
        <f>SUM($H$15:$H322)</f>
        <v>0</v>
      </c>
      <c r="K322" s="311"/>
      <c r="L322" s="311"/>
    </row>
    <row r="323" spans="1:12" x14ac:dyDescent="0.2">
      <c r="A323" s="312" t="str">
        <f t="shared" si="40"/>
        <v/>
      </c>
      <c r="B323" s="313" t="str">
        <f t="shared" si="36"/>
        <v/>
      </c>
      <c r="C323" s="315" t="str">
        <f t="shared" si="41"/>
        <v/>
      </c>
      <c r="D323" s="315" t="str">
        <f t="shared" si="44"/>
        <v/>
      </c>
      <c r="E323" s="316" t="e">
        <f t="shared" si="37"/>
        <v>#VALUE!</v>
      </c>
      <c r="F323" s="315" t="e">
        <f t="shared" si="38"/>
        <v>#VALUE!</v>
      </c>
      <c r="G323" s="315" t="str">
        <f t="shared" si="42"/>
        <v/>
      </c>
      <c r="H323" s="315" t="str">
        <f t="shared" si="43"/>
        <v/>
      </c>
      <c r="I323" s="315" t="e">
        <f t="shared" si="39"/>
        <v>#VALUE!</v>
      </c>
      <c r="J323" s="315">
        <f>SUM($H$15:$H323)</f>
        <v>0</v>
      </c>
      <c r="K323" s="311"/>
      <c r="L323" s="311"/>
    </row>
    <row r="324" spans="1:12" x14ac:dyDescent="0.2">
      <c r="A324" s="312" t="str">
        <f t="shared" si="40"/>
        <v/>
      </c>
      <c r="B324" s="313" t="str">
        <f t="shared" si="36"/>
        <v/>
      </c>
      <c r="C324" s="315" t="str">
        <f t="shared" si="41"/>
        <v/>
      </c>
      <c r="D324" s="315" t="str">
        <f t="shared" si="44"/>
        <v/>
      </c>
      <c r="E324" s="316" t="e">
        <f t="shared" si="37"/>
        <v>#VALUE!</v>
      </c>
      <c r="F324" s="315" t="e">
        <f t="shared" si="38"/>
        <v>#VALUE!</v>
      </c>
      <c r="G324" s="315" t="str">
        <f t="shared" si="42"/>
        <v/>
      </c>
      <c r="H324" s="315" t="str">
        <f t="shared" si="43"/>
        <v/>
      </c>
      <c r="I324" s="315" t="e">
        <f t="shared" si="39"/>
        <v>#VALUE!</v>
      </c>
      <c r="J324" s="315">
        <f>SUM($H$15:$H324)</f>
        <v>0</v>
      </c>
      <c r="K324" s="311"/>
      <c r="L324" s="311"/>
    </row>
    <row r="325" spans="1:12" x14ac:dyDescent="0.2">
      <c r="A325" s="312" t="str">
        <f t="shared" si="40"/>
        <v/>
      </c>
      <c r="B325" s="313" t="str">
        <f t="shared" si="36"/>
        <v/>
      </c>
      <c r="C325" s="315" t="str">
        <f t="shared" si="41"/>
        <v/>
      </c>
      <c r="D325" s="315" t="str">
        <f t="shared" si="44"/>
        <v/>
      </c>
      <c r="E325" s="316" t="e">
        <f t="shared" si="37"/>
        <v>#VALUE!</v>
      </c>
      <c r="F325" s="315" t="e">
        <f t="shared" si="38"/>
        <v>#VALUE!</v>
      </c>
      <c r="G325" s="315" t="str">
        <f t="shared" si="42"/>
        <v/>
      </c>
      <c r="H325" s="315" t="str">
        <f t="shared" si="43"/>
        <v/>
      </c>
      <c r="I325" s="315" t="e">
        <f t="shared" si="39"/>
        <v>#VALUE!</v>
      </c>
      <c r="J325" s="315">
        <f>SUM($H$15:$H325)</f>
        <v>0</v>
      </c>
      <c r="K325" s="311"/>
      <c r="L325" s="311"/>
    </row>
    <row r="326" spans="1:12" x14ac:dyDescent="0.2">
      <c r="A326" s="312" t="str">
        <f t="shared" si="40"/>
        <v/>
      </c>
      <c r="B326" s="313" t="str">
        <f t="shared" si="36"/>
        <v/>
      </c>
      <c r="C326" s="315" t="str">
        <f t="shared" si="41"/>
        <v/>
      </c>
      <c r="D326" s="315" t="str">
        <f t="shared" si="44"/>
        <v/>
      </c>
      <c r="E326" s="316" t="e">
        <f t="shared" si="37"/>
        <v>#VALUE!</v>
      </c>
      <c r="F326" s="315" t="e">
        <f t="shared" si="38"/>
        <v>#VALUE!</v>
      </c>
      <c r="G326" s="315" t="str">
        <f t="shared" si="42"/>
        <v/>
      </c>
      <c r="H326" s="315" t="str">
        <f t="shared" si="43"/>
        <v/>
      </c>
      <c r="I326" s="315" t="e">
        <f t="shared" si="39"/>
        <v>#VALUE!</v>
      </c>
      <c r="J326" s="315">
        <f>SUM($H$15:$H326)</f>
        <v>0</v>
      </c>
      <c r="K326" s="311"/>
      <c r="L326" s="311"/>
    </row>
    <row r="327" spans="1:12" x14ac:dyDescent="0.2">
      <c r="A327" s="312" t="str">
        <f t="shared" si="40"/>
        <v/>
      </c>
      <c r="B327" s="313" t="str">
        <f t="shared" si="36"/>
        <v/>
      </c>
      <c r="C327" s="315" t="str">
        <f t="shared" si="41"/>
        <v/>
      </c>
      <c r="D327" s="315" t="str">
        <f t="shared" si="44"/>
        <v/>
      </c>
      <c r="E327" s="316" t="e">
        <f t="shared" si="37"/>
        <v>#VALUE!</v>
      </c>
      <c r="F327" s="315" t="e">
        <f t="shared" si="38"/>
        <v>#VALUE!</v>
      </c>
      <c r="G327" s="315" t="str">
        <f t="shared" si="42"/>
        <v/>
      </c>
      <c r="H327" s="315" t="str">
        <f t="shared" si="43"/>
        <v/>
      </c>
      <c r="I327" s="315" t="e">
        <f t="shared" si="39"/>
        <v>#VALUE!</v>
      </c>
      <c r="J327" s="315">
        <f>SUM($H$15:$H327)</f>
        <v>0</v>
      </c>
      <c r="K327" s="311"/>
      <c r="L327" s="311"/>
    </row>
    <row r="328" spans="1:12" x14ac:dyDescent="0.2">
      <c r="A328" s="312" t="str">
        <f t="shared" si="40"/>
        <v/>
      </c>
      <c r="B328" s="313" t="str">
        <f t="shared" si="36"/>
        <v/>
      </c>
      <c r="C328" s="315" t="str">
        <f t="shared" si="41"/>
        <v/>
      </c>
      <c r="D328" s="315" t="str">
        <f t="shared" si="44"/>
        <v/>
      </c>
      <c r="E328" s="316" t="e">
        <f t="shared" si="37"/>
        <v>#VALUE!</v>
      </c>
      <c r="F328" s="315" t="e">
        <f t="shared" si="38"/>
        <v>#VALUE!</v>
      </c>
      <c r="G328" s="315" t="str">
        <f t="shared" si="42"/>
        <v/>
      </c>
      <c r="H328" s="315" t="str">
        <f t="shared" si="43"/>
        <v/>
      </c>
      <c r="I328" s="315" t="e">
        <f t="shared" si="39"/>
        <v>#VALUE!</v>
      </c>
      <c r="J328" s="315">
        <f>SUM($H$15:$H328)</f>
        <v>0</v>
      </c>
      <c r="K328" s="311"/>
      <c r="L328" s="311"/>
    </row>
    <row r="329" spans="1:12" x14ac:dyDescent="0.2">
      <c r="A329" s="312" t="str">
        <f t="shared" si="40"/>
        <v/>
      </c>
      <c r="B329" s="313" t="str">
        <f t="shared" si="36"/>
        <v/>
      </c>
      <c r="C329" s="315" t="str">
        <f t="shared" si="41"/>
        <v/>
      </c>
      <c r="D329" s="315" t="str">
        <f t="shared" si="44"/>
        <v/>
      </c>
      <c r="E329" s="316" t="e">
        <f t="shared" si="37"/>
        <v>#VALUE!</v>
      </c>
      <c r="F329" s="315" t="e">
        <f t="shared" si="38"/>
        <v>#VALUE!</v>
      </c>
      <c r="G329" s="315" t="str">
        <f t="shared" si="42"/>
        <v/>
      </c>
      <c r="H329" s="315" t="str">
        <f t="shared" si="43"/>
        <v/>
      </c>
      <c r="I329" s="315" t="e">
        <f t="shared" si="39"/>
        <v>#VALUE!</v>
      </c>
      <c r="J329" s="315">
        <f>SUM($H$15:$H329)</f>
        <v>0</v>
      </c>
      <c r="K329" s="311"/>
      <c r="L329" s="311"/>
    </row>
    <row r="330" spans="1:12" x14ac:dyDescent="0.2">
      <c r="A330" s="312" t="str">
        <f t="shared" si="40"/>
        <v/>
      </c>
      <c r="B330" s="313" t="str">
        <f t="shared" si="36"/>
        <v/>
      </c>
      <c r="C330" s="315" t="str">
        <f t="shared" si="41"/>
        <v/>
      </c>
      <c r="D330" s="315" t="str">
        <f t="shared" si="44"/>
        <v/>
      </c>
      <c r="E330" s="316" t="e">
        <f t="shared" si="37"/>
        <v>#VALUE!</v>
      </c>
      <c r="F330" s="315" t="e">
        <f t="shared" si="38"/>
        <v>#VALUE!</v>
      </c>
      <c r="G330" s="315" t="str">
        <f t="shared" si="42"/>
        <v/>
      </c>
      <c r="H330" s="315" t="str">
        <f t="shared" si="43"/>
        <v/>
      </c>
      <c r="I330" s="315" t="e">
        <f t="shared" si="39"/>
        <v>#VALUE!</v>
      </c>
      <c r="J330" s="315">
        <f>SUM($H$15:$H330)</f>
        <v>0</v>
      </c>
      <c r="K330" s="311"/>
      <c r="L330" s="311"/>
    </row>
    <row r="331" spans="1:12" x14ac:dyDescent="0.2">
      <c r="A331" s="312" t="str">
        <f t="shared" si="40"/>
        <v/>
      </c>
      <c r="B331" s="313" t="str">
        <f t="shared" si="36"/>
        <v/>
      </c>
      <c r="C331" s="315" t="str">
        <f t="shared" si="41"/>
        <v/>
      </c>
      <c r="D331" s="315" t="str">
        <f t="shared" si="44"/>
        <v/>
      </c>
      <c r="E331" s="316" t="e">
        <f t="shared" si="37"/>
        <v>#VALUE!</v>
      </c>
      <c r="F331" s="315" t="e">
        <f t="shared" si="38"/>
        <v>#VALUE!</v>
      </c>
      <c r="G331" s="315" t="str">
        <f t="shared" si="42"/>
        <v/>
      </c>
      <c r="H331" s="315" t="str">
        <f t="shared" si="43"/>
        <v/>
      </c>
      <c r="I331" s="315" t="e">
        <f t="shared" si="39"/>
        <v>#VALUE!</v>
      </c>
      <c r="J331" s="315">
        <f>SUM($H$15:$H331)</f>
        <v>0</v>
      </c>
      <c r="K331" s="311"/>
      <c r="L331" s="311"/>
    </row>
    <row r="332" spans="1:12" x14ac:dyDescent="0.2">
      <c r="A332" s="312" t="str">
        <f t="shared" si="40"/>
        <v/>
      </c>
      <c r="B332" s="313" t="str">
        <f t="shared" si="36"/>
        <v/>
      </c>
      <c r="C332" s="315" t="str">
        <f t="shared" si="41"/>
        <v/>
      </c>
      <c r="D332" s="315" t="str">
        <f t="shared" si="44"/>
        <v/>
      </c>
      <c r="E332" s="316" t="e">
        <f t="shared" si="37"/>
        <v>#VALUE!</v>
      </c>
      <c r="F332" s="315" t="e">
        <f t="shared" si="38"/>
        <v>#VALUE!</v>
      </c>
      <c r="G332" s="315" t="str">
        <f t="shared" si="42"/>
        <v/>
      </c>
      <c r="H332" s="315" t="str">
        <f t="shared" si="43"/>
        <v/>
      </c>
      <c r="I332" s="315" t="e">
        <f t="shared" si="39"/>
        <v>#VALUE!</v>
      </c>
      <c r="J332" s="315">
        <f>SUM($H$15:$H332)</f>
        <v>0</v>
      </c>
      <c r="K332" s="311"/>
      <c r="L332" s="311"/>
    </row>
    <row r="333" spans="1:12" x14ac:dyDescent="0.2">
      <c r="A333" s="312" t="str">
        <f t="shared" si="40"/>
        <v/>
      </c>
      <c r="B333" s="313" t="str">
        <f t="shared" si="36"/>
        <v/>
      </c>
      <c r="C333" s="315" t="str">
        <f t="shared" si="41"/>
        <v/>
      </c>
      <c r="D333" s="315" t="str">
        <f t="shared" si="44"/>
        <v/>
      </c>
      <c r="E333" s="316" t="e">
        <f t="shared" si="37"/>
        <v>#VALUE!</v>
      </c>
      <c r="F333" s="315" t="e">
        <f t="shared" si="38"/>
        <v>#VALUE!</v>
      </c>
      <c r="G333" s="315" t="str">
        <f t="shared" si="42"/>
        <v/>
      </c>
      <c r="H333" s="315" t="str">
        <f t="shared" si="43"/>
        <v/>
      </c>
      <c r="I333" s="315" t="e">
        <f t="shared" si="39"/>
        <v>#VALUE!</v>
      </c>
      <c r="J333" s="315">
        <f>SUM($H$15:$H333)</f>
        <v>0</v>
      </c>
      <c r="K333" s="311"/>
      <c r="L333" s="311"/>
    </row>
    <row r="334" spans="1:12" x14ac:dyDescent="0.2">
      <c r="A334" s="312" t="str">
        <f t="shared" si="40"/>
        <v/>
      </c>
      <c r="B334" s="313" t="str">
        <f t="shared" si="36"/>
        <v/>
      </c>
      <c r="C334" s="315" t="str">
        <f t="shared" si="41"/>
        <v/>
      </c>
      <c r="D334" s="315" t="str">
        <f t="shared" si="44"/>
        <v/>
      </c>
      <c r="E334" s="316" t="e">
        <f t="shared" si="37"/>
        <v>#VALUE!</v>
      </c>
      <c r="F334" s="315" t="e">
        <f t="shared" si="38"/>
        <v>#VALUE!</v>
      </c>
      <c r="G334" s="315" t="str">
        <f t="shared" si="42"/>
        <v/>
      </c>
      <c r="H334" s="315" t="str">
        <f t="shared" si="43"/>
        <v/>
      </c>
      <c r="I334" s="315" t="e">
        <f t="shared" si="39"/>
        <v>#VALUE!</v>
      </c>
      <c r="J334" s="315">
        <f>SUM($H$15:$H334)</f>
        <v>0</v>
      </c>
      <c r="K334" s="311"/>
      <c r="L334" s="311"/>
    </row>
    <row r="335" spans="1:12" x14ac:dyDescent="0.2">
      <c r="A335" s="312" t="str">
        <f t="shared" si="40"/>
        <v/>
      </c>
      <c r="B335" s="313" t="str">
        <f t="shared" ref="B335:B374" si="45">IF(Pay_Num&lt;&gt;"",DATE(YEAR(Loan_Start),MONTH(Loan_Start)+(Pay_Num)*12/Num_Pmt_Per_Year,DAY(Loan_Start)),"")</f>
        <v/>
      </c>
      <c r="C335" s="315" t="str">
        <f t="shared" si="41"/>
        <v/>
      </c>
      <c r="D335" s="315" t="str">
        <f t="shared" si="44"/>
        <v/>
      </c>
      <c r="E335" s="316" t="e">
        <f t="shared" ref="E335:E374" si="46">IF(AND(Pay_Num&lt;&gt;"",Sched_Pay+Scheduled_Extra_Payments&lt;Beg_Bal),Scheduled_Extra_Payments,IF(AND(Pay_Num&lt;&gt;"",Beg_Bal-Sched_Pay&gt;0),Beg_Bal-Sched_Pay,IF(Pay_Num&lt;&gt;"",0,"")))</f>
        <v>#VALUE!</v>
      </c>
      <c r="F335" s="315" t="e">
        <f t="shared" ref="F335:F374" si="47">IF(AND(Pay_Num&lt;&gt;"",Sched_Pay+Extra_Pay&lt;Beg_Bal),Sched_Pay+Extra_Pay,IF(Pay_Num&lt;&gt;"",Beg_Bal,""))</f>
        <v>#VALUE!</v>
      </c>
      <c r="G335" s="315" t="str">
        <f t="shared" si="42"/>
        <v/>
      </c>
      <c r="H335" s="315" t="str">
        <f t="shared" si="43"/>
        <v/>
      </c>
      <c r="I335" s="315" t="e">
        <f t="shared" ref="I335:I374" si="48">IF(AND(Pay_Num&lt;&gt;"",Sched_Pay+Extra_Pay&lt;Beg_Bal),Beg_Bal-Princ,IF(Pay_Num&lt;&gt;"",0,""))</f>
        <v>#VALUE!</v>
      </c>
      <c r="J335" s="315">
        <f>SUM($H$15:$H335)</f>
        <v>0</v>
      </c>
      <c r="K335" s="311"/>
      <c r="L335" s="311"/>
    </row>
    <row r="336" spans="1:12" x14ac:dyDescent="0.2">
      <c r="A336" s="312" t="str">
        <f t="shared" ref="A336:A374" si="49">IF(Values_Entered,A335+1,"")</f>
        <v/>
      </c>
      <c r="B336" s="313" t="str">
        <f t="shared" si="45"/>
        <v/>
      </c>
      <c r="C336" s="315" t="str">
        <f t="shared" ref="C336:C374" si="50">IF(Pay_Num&lt;&gt;"",I335,"")</f>
        <v/>
      </c>
      <c r="D336" s="315" t="str">
        <f t="shared" si="44"/>
        <v/>
      </c>
      <c r="E336" s="316" t="e">
        <f t="shared" si="46"/>
        <v>#VALUE!</v>
      </c>
      <c r="F336" s="315" t="e">
        <f t="shared" si="47"/>
        <v>#VALUE!</v>
      </c>
      <c r="G336" s="315" t="str">
        <f t="shared" ref="G336:G374" si="51">IF(Pay_Num&lt;&gt;"",Total_Pay-Int,"")</f>
        <v/>
      </c>
      <c r="H336" s="315" t="str">
        <f t="shared" ref="H336:H374" si="52">IF(Pay_Num&lt;&gt;"",Beg_Bal*Interest_Rate/Num_Pmt_Per_Year,"")</f>
        <v/>
      </c>
      <c r="I336" s="315" t="e">
        <f t="shared" si="48"/>
        <v>#VALUE!</v>
      </c>
      <c r="J336" s="315">
        <f>SUM($H$15:$H336)</f>
        <v>0</v>
      </c>
      <c r="K336" s="311"/>
      <c r="L336" s="311"/>
    </row>
    <row r="337" spans="1:12" x14ac:dyDescent="0.2">
      <c r="A337" s="312" t="str">
        <f t="shared" si="49"/>
        <v/>
      </c>
      <c r="B337" s="313" t="str">
        <f t="shared" si="45"/>
        <v/>
      </c>
      <c r="C337" s="315" t="str">
        <f t="shared" si="50"/>
        <v/>
      </c>
      <c r="D337" s="315" t="str">
        <f t="shared" ref="D337:D374" si="53">IF(Pay_Num&lt;&gt;"",Scheduled_Monthly_Payment,"")</f>
        <v/>
      </c>
      <c r="E337" s="316" t="e">
        <f t="shared" si="46"/>
        <v>#VALUE!</v>
      </c>
      <c r="F337" s="315" t="e">
        <f t="shared" si="47"/>
        <v>#VALUE!</v>
      </c>
      <c r="G337" s="315" t="str">
        <f t="shared" si="51"/>
        <v/>
      </c>
      <c r="H337" s="315" t="str">
        <f t="shared" si="52"/>
        <v/>
      </c>
      <c r="I337" s="315" t="e">
        <f t="shared" si="48"/>
        <v>#VALUE!</v>
      </c>
      <c r="J337" s="315">
        <f>SUM($H$15:$H337)</f>
        <v>0</v>
      </c>
      <c r="K337" s="311"/>
      <c r="L337" s="311"/>
    </row>
    <row r="338" spans="1:12" x14ac:dyDescent="0.2">
      <c r="A338" s="312" t="str">
        <f t="shared" si="49"/>
        <v/>
      </c>
      <c r="B338" s="313" t="str">
        <f t="shared" si="45"/>
        <v/>
      </c>
      <c r="C338" s="315" t="str">
        <f t="shared" si="50"/>
        <v/>
      </c>
      <c r="D338" s="315" t="str">
        <f t="shared" si="53"/>
        <v/>
      </c>
      <c r="E338" s="316" t="e">
        <f t="shared" si="46"/>
        <v>#VALUE!</v>
      </c>
      <c r="F338" s="315" t="e">
        <f t="shared" si="47"/>
        <v>#VALUE!</v>
      </c>
      <c r="G338" s="315" t="str">
        <f t="shared" si="51"/>
        <v/>
      </c>
      <c r="H338" s="315" t="str">
        <f t="shared" si="52"/>
        <v/>
      </c>
      <c r="I338" s="315" t="e">
        <f t="shared" si="48"/>
        <v>#VALUE!</v>
      </c>
      <c r="J338" s="315">
        <f>SUM($H$15:$H338)</f>
        <v>0</v>
      </c>
      <c r="K338" s="311"/>
      <c r="L338" s="311"/>
    </row>
    <row r="339" spans="1:12" x14ac:dyDescent="0.2">
      <c r="A339" s="312" t="str">
        <f t="shared" si="49"/>
        <v/>
      </c>
      <c r="B339" s="313" t="str">
        <f t="shared" si="45"/>
        <v/>
      </c>
      <c r="C339" s="315" t="str">
        <f t="shared" si="50"/>
        <v/>
      </c>
      <c r="D339" s="315" t="str">
        <f t="shared" si="53"/>
        <v/>
      </c>
      <c r="E339" s="316" t="e">
        <f t="shared" si="46"/>
        <v>#VALUE!</v>
      </c>
      <c r="F339" s="315" t="e">
        <f t="shared" si="47"/>
        <v>#VALUE!</v>
      </c>
      <c r="G339" s="315" t="str">
        <f t="shared" si="51"/>
        <v/>
      </c>
      <c r="H339" s="315" t="str">
        <f t="shared" si="52"/>
        <v/>
      </c>
      <c r="I339" s="315" t="e">
        <f t="shared" si="48"/>
        <v>#VALUE!</v>
      </c>
      <c r="J339" s="315">
        <f>SUM($H$15:$H339)</f>
        <v>0</v>
      </c>
      <c r="K339" s="311"/>
      <c r="L339" s="311"/>
    </row>
    <row r="340" spans="1:12" x14ac:dyDescent="0.2">
      <c r="A340" s="312" t="str">
        <f t="shared" si="49"/>
        <v/>
      </c>
      <c r="B340" s="313" t="str">
        <f t="shared" si="45"/>
        <v/>
      </c>
      <c r="C340" s="315" t="str">
        <f t="shared" si="50"/>
        <v/>
      </c>
      <c r="D340" s="315" t="str">
        <f t="shared" si="53"/>
        <v/>
      </c>
      <c r="E340" s="316" t="e">
        <f t="shared" si="46"/>
        <v>#VALUE!</v>
      </c>
      <c r="F340" s="315" t="e">
        <f t="shared" si="47"/>
        <v>#VALUE!</v>
      </c>
      <c r="G340" s="315" t="str">
        <f t="shared" si="51"/>
        <v/>
      </c>
      <c r="H340" s="315" t="str">
        <f t="shared" si="52"/>
        <v/>
      </c>
      <c r="I340" s="315" t="e">
        <f t="shared" si="48"/>
        <v>#VALUE!</v>
      </c>
      <c r="J340" s="315">
        <f>SUM($H$15:$H340)</f>
        <v>0</v>
      </c>
      <c r="K340" s="311"/>
      <c r="L340" s="311"/>
    </row>
    <row r="341" spans="1:12" x14ac:dyDescent="0.2">
      <c r="A341" s="312" t="str">
        <f t="shared" si="49"/>
        <v/>
      </c>
      <c r="B341" s="313" t="str">
        <f t="shared" si="45"/>
        <v/>
      </c>
      <c r="C341" s="315" t="str">
        <f t="shared" si="50"/>
        <v/>
      </c>
      <c r="D341" s="315" t="str">
        <f t="shared" si="53"/>
        <v/>
      </c>
      <c r="E341" s="316" t="e">
        <f t="shared" si="46"/>
        <v>#VALUE!</v>
      </c>
      <c r="F341" s="315" t="e">
        <f t="shared" si="47"/>
        <v>#VALUE!</v>
      </c>
      <c r="G341" s="315" t="str">
        <f t="shared" si="51"/>
        <v/>
      </c>
      <c r="H341" s="315" t="str">
        <f t="shared" si="52"/>
        <v/>
      </c>
      <c r="I341" s="315" t="e">
        <f t="shared" si="48"/>
        <v>#VALUE!</v>
      </c>
      <c r="J341" s="315">
        <f>SUM($H$15:$H341)</f>
        <v>0</v>
      </c>
      <c r="K341" s="311"/>
      <c r="L341" s="311"/>
    </row>
    <row r="342" spans="1:12" x14ac:dyDescent="0.2">
      <c r="A342" s="312" t="str">
        <f t="shared" si="49"/>
        <v/>
      </c>
      <c r="B342" s="313" t="str">
        <f t="shared" si="45"/>
        <v/>
      </c>
      <c r="C342" s="315" t="str">
        <f t="shared" si="50"/>
        <v/>
      </c>
      <c r="D342" s="315" t="str">
        <f t="shared" si="53"/>
        <v/>
      </c>
      <c r="E342" s="316" t="e">
        <f t="shared" si="46"/>
        <v>#VALUE!</v>
      </c>
      <c r="F342" s="315" t="e">
        <f t="shared" si="47"/>
        <v>#VALUE!</v>
      </c>
      <c r="G342" s="315" t="str">
        <f t="shared" si="51"/>
        <v/>
      </c>
      <c r="H342" s="315" t="str">
        <f t="shared" si="52"/>
        <v/>
      </c>
      <c r="I342" s="315" t="e">
        <f t="shared" si="48"/>
        <v>#VALUE!</v>
      </c>
      <c r="J342" s="315">
        <f>SUM($H$15:$H342)</f>
        <v>0</v>
      </c>
      <c r="K342" s="311"/>
      <c r="L342" s="311"/>
    </row>
    <row r="343" spans="1:12" x14ac:dyDescent="0.2">
      <c r="A343" s="312" t="str">
        <f t="shared" si="49"/>
        <v/>
      </c>
      <c r="B343" s="313" t="str">
        <f t="shared" si="45"/>
        <v/>
      </c>
      <c r="C343" s="315" t="str">
        <f t="shared" si="50"/>
        <v/>
      </c>
      <c r="D343" s="315" t="str">
        <f t="shared" si="53"/>
        <v/>
      </c>
      <c r="E343" s="316" t="e">
        <f t="shared" si="46"/>
        <v>#VALUE!</v>
      </c>
      <c r="F343" s="315" t="e">
        <f t="shared" si="47"/>
        <v>#VALUE!</v>
      </c>
      <c r="G343" s="315" t="str">
        <f t="shared" si="51"/>
        <v/>
      </c>
      <c r="H343" s="315" t="str">
        <f t="shared" si="52"/>
        <v/>
      </c>
      <c r="I343" s="315" t="e">
        <f t="shared" si="48"/>
        <v>#VALUE!</v>
      </c>
      <c r="J343" s="315">
        <f>SUM($H$15:$H343)</f>
        <v>0</v>
      </c>
      <c r="K343" s="311"/>
      <c r="L343" s="311"/>
    </row>
    <row r="344" spans="1:12" x14ac:dyDescent="0.2">
      <c r="A344" s="312" t="str">
        <f t="shared" si="49"/>
        <v/>
      </c>
      <c r="B344" s="313" t="str">
        <f t="shared" si="45"/>
        <v/>
      </c>
      <c r="C344" s="315" t="str">
        <f t="shared" si="50"/>
        <v/>
      </c>
      <c r="D344" s="315" t="str">
        <f t="shared" si="53"/>
        <v/>
      </c>
      <c r="E344" s="316" t="e">
        <f t="shared" si="46"/>
        <v>#VALUE!</v>
      </c>
      <c r="F344" s="315" t="e">
        <f t="shared" si="47"/>
        <v>#VALUE!</v>
      </c>
      <c r="G344" s="315" t="str">
        <f t="shared" si="51"/>
        <v/>
      </c>
      <c r="H344" s="315" t="str">
        <f t="shared" si="52"/>
        <v/>
      </c>
      <c r="I344" s="315" t="e">
        <f t="shared" si="48"/>
        <v>#VALUE!</v>
      </c>
      <c r="J344" s="315">
        <f>SUM($H$15:$H344)</f>
        <v>0</v>
      </c>
      <c r="K344" s="311"/>
      <c r="L344" s="311"/>
    </row>
    <row r="345" spans="1:12" x14ac:dyDescent="0.2">
      <c r="A345" s="312" t="str">
        <f t="shared" si="49"/>
        <v/>
      </c>
      <c r="B345" s="313" t="str">
        <f t="shared" si="45"/>
        <v/>
      </c>
      <c r="C345" s="315" t="str">
        <f t="shared" si="50"/>
        <v/>
      </c>
      <c r="D345" s="315" t="str">
        <f t="shared" si="53"/>
        <v/>
      </c>
      <c r="E345" s="316" t="e">
        <f t="shared" si="46"/>
        <v>#VALUE!</v>
      </c>
      <c r="F345" s="315" t="e">
        <f t="shared" si="47"/>
        <v>#VALUE!</v>
      </c>
      <c r="G345" s="315" t="str">
        <f t="shared" si="51"/>
        <v/>
      </c>
      <c r="H345" s="315" t="str">
        <f t="shared" si="52"/>
        <v/>
      </c>
      <c r="I345" s="315" t="e">
        <f t="shared" si="48"/>
        <v>#VALUE!</v>
      </c>
      <c r="J345" s="315">
        <f>SUM($H$15:$H345)</f>
        <v>0</v>
      </c>
      <c r="K345" s="311"/>
      <c r="L345" s="311"/>
    </row>
    <row r="346" spans="1:12" x14ac:dyDescent="0.2">
      <c r="A346" s="312" t="str">
        <f t="shared" si="49"/>
        <v/>
      </c>
      <c r="B346" s="313" t="str">
        <f t="shared" si="45"/>
        <v/>
      </c>
      <c r="C346" s="315" t="str">
        <f t="shared" si="50"/>
        <v/>
      </c>
      <c r="D346" s="315" t="str">
        <f t="shared" si="53"/>
        <v/>
      </c>
      <c r="E346" s="316" t="e">
        <f t="shared" si="46"/>
        <v>#VALUE!</v>
      </c>
      <c r="F346" s="315" t="e">
        <f t="shared" si="47"/>
        <v>#VALUE!</v>
      </c>
      <c r="G346" s="315" t="str">
        <f t="shared" si="51"/>
        <v/>
      </c>
      <c r="H346" s="315" t="str">
        <f t="shared" si="52"/>
        <v/>
      </c>
      <c r="I346" s="315" t="e">
        <f t="shared" si="48"/>
        <v>#VALUE!</v>
      </c>
      <c r="J346" s="315">
        <f>SUM($H$15:$H346)</f>
        <v>0</v>
      </c>
      <c r="K346" s="311"/>
      <c r="L346" s="311"/>
    </row>
    <row r="347" spans="1:12" x14ac:dyDescent="0.2">
      <c r="A347" s="312" t="str">
        <f t="shared" si="49"/>
        <v/>
      </c>
      <c r="B347" s="313" t="str">
        <f t="shared" si="45"/>
        <v/>
      </c>
      <c r="C347" s="315" t="str">
        <f t="shared" si="50"/>
        <v/>
      </c>
      <c r="D347" s="315" t="str">
        <f t="shared" si="53"/>
        <v/>
      </c>
      <c r="E347" s="316" t="e">
        <f t="shared" si="46"/>
        <v>#VALUE!</v>
      </c>
      <c r="F347" s="315" t="e">
        <f t="shared" si="47"/>
        <v>#VALUE!</v>
      </c>
      <c r="G347" s="315" t="str">
        <f t="shared" si="51"/>
        <v/>
      </c>
      <c r="H347" s="315" t="str">
        <f t="shared" si="52"/>
        <v/>
      </c>
      <c r="I347" s="315" t="e">
        <f t="shared" si="48"/>
        <v>#VALUE!</v>
      </c>
      <c r="J347" s="315">
        <f>SUM($H$15:$H347)</f>
        <v>0</v>
      </c>
      <c r="K347" s="311"/>
      <c r="L347" s="311"/>
    </row>
    <row r="348" spans="1:12" x14ac:dyDescent="0.2">
      <c r="A348" s="312" t="str">
        <f t="shared" si="49"/>
        <v/>
      </c>
      <c r="B348" s="313" t="str">
        <f t="shared" si="45"/>
        <v/>
      </c>
      <c r="C348" s="315" t="str">
        <f t="shared" si="50"/>
        <v/>
      </c>
      <c r="D348" s="315" t="str">
        <f t="shared" si="53"/>
        <v/>
      </c>
      <c r="E348" s="316" t="e">
        <f t="shared" si="46"/>
        <v>#VALUE!</v>
      </c>
      <c r="F348" s="315" t="e">
        <f t="shared" si="47"/>
        <v>#VALUE!</v>
      </c>
      <c r="G348" s="315" t="str">
        <f t="shared" si="51"/>
        <v/>
      </c>
      <c r="H348" s="315" t="str">
        <f t="shared" si="52"/>
        <v/>
      </c>
      <c r="I348" s="315" t="e">
        <f t="shared" si="48"/>
        <v>#VALUE!</v>
      </c>
      <c r="J348" s="315">
        <f>SUM($H$15:$H348)</f>
        <v>0</v>
      </c>
      <c r="K348" s="311"/>
      <c r="L348" s="311"/>
    </row>
    <row r="349" spans="1:12" x14ac:dyDescent="0.2">
      <c r="A349" s="312" t="str">
        <f t="shared" si="49"/>
        <v/>
      </c>
      <c r="B349" s="313" t="str">
        <f t="shared" si="45"/>
        <v/>
      </c>
      <c r="C349" s="315" t="str">
        <f t="shared" si="50"/>
        <v/>
      </c>
      <c r="D349" s="315" t="str">
        <f t="shared" si="53"/>
        <v/>
      </c>
      <c r="E349" s="316" t="e">
        <f t="shared" si="46"/>
        <v>#VALUE!</v>
      </c>
      <c r="F349" s="315" t="e">
        <f t="shared" si="47"/>
        <v>#VALUE!</v>
      </c>
      <c r="G349" s="315" t="str">
        <f t="shared" si="51"/>
        <v/>
      </c>
      <c r="H349" s="315" t="str">
        <f t="shared" si="52"/>
        <v/>
      </c>
      <c r="I349" s="315" t="e">
        <f t="shared" si="48"/>
        <v>#VALUE!</v>
      </c>
      <c r="J349" s="315">
        <f>SUM($H$15:$H349)</f>
        <v>0</v>
      </c>
      <c r="K349" s="311"/>
      <c r="L349" s="311"/>
    </row>
    <row r="350" spans="1:12" x14ac:dyDescent="0.2">
      <c r="A350" s="312" t="str">
        <f t="shared" si="49"/>
        <v/>
      </c>
      <c r="B350" s="313" t="str">
        <f t="shared" si="45"/>
        <v/>
      </c>
      <c r="C350" s="315" t="str">
        <f t="shared" si="50"/>
        <v/>
      </c>
      <c r="D350" s="315" t="str">
        <f t="shared" si="53"/>
        <v/>
      </c>
      <c r="E350" s="316" t="e">
        <f t="shared" si="46"/>
        <v>#VALUE!</v>
      </c>
      <c r="F350" s="315" t="e">
        <f t="shared" si="47"/>
        <v>#VALUE!</v>
      </c>
      <c r="G350" s="315" t="str">
        <f t="shared" si="51"/>
        <v/>
      </c>
      <c r="H350" s="315" t="str">
        <f t="shared" si="52"/>
        <v/>
      </c>
      <c r="I350" s="315" t="e">
        <f t="shared" si="48"/>
        <v>#VALUE!</v>
      </c>
      <c r="J350" s="315">
        <f>SUM($H$15:$H350)</f>
        <v>0</v>
      </c>
      <c r="K350" s="311"/>
      <c r="L350" s="311"/>
    </row>
    <row r="351" spans="1:12" x14ac:dyDescent="0.2">
      <c r="A351" s="312" t="str">
        <f t="shared" si="49"/>
        <v/>
      </c>
      <c r="B351" s="313" t="str">
        <f t="shared" si="45"/>
        <v/>
      </c>
      <c r="C351" s="315" t="str">
        <f t="shared" si="50"/>
        <v/>
      </c>
      <c r="D351" s="315" t="str">
        <f t="shared" si="53"/>
        <v/>
      </c>
      <c r="E351" s="316" t="e">
        <f t="shared" si="46"/>
        <v>#VALUE!</v>
      </c>
      <c r="F351" s="315" t="e">
        <f t="shared" si="47"/>
        <v>#VALUE!</v>
      </c>
      <c r="G351" s="315" t="str">
        <f t="shared" si="51"/>
        <v/>
      </c>
      <c r="H351" s="315" t="str">
        <f t="shared" si="52"/>
        <v/>
      </c>
      <c r="I351" s="315" t="e">
        <f t="shared" si="48"/>
        <v>#VALUE!</v>
      </c>
      <c r="J351" s="315">
        <f>SUM($H$15:$H351)</f>
        <v>0</v>
      </c>
      <c r="K351" s="311"/>
      <c r="L351" s="311"/>
    </row>
    <row r="352" spans="1:12" x14ac:dyDescent="0.2">
      <c r="A352" s="312" t="str">
        <f t="shared" si="49"/>
        <v/>
      </c>
      <c r="B352" s="313" t="str">
        <f t="shared" si="45"/>
        <v/>
      </c>
      <c r="C352" s="315" t="str">
        <f t="shared" si="50"/>
        <v/>
      </c>
      <c r="D352" s="315" t="str">
        <f t="shared" si="53"/>
        <v/>
      </c>
      <c r="E352" s="316" t="e">
        <f t="shared" si="46"/>
        <v>#VALUE!</v>
      </c>
      <c r="F352" s="315" t="e">
        <f t="shared" si="47"/>
        <v>#VALUE!</v>
      </c>
      <c r="G352" s="315" t="str">
        <f t="shared" si="51"/>
        <v/>
      </c>
      <c r="H352" s="315" t="str">
        <f t="shared" si="52"/>
        <v/>
      </c>
      <c r="I352" s="315" t="e">
        <f t="shared" si="48"/>
        <v>#VALUE!</v>
      </c>
      <c r="J352" s="315">
        <f>SUM($H$15:$H352)</f>
        <v>0</v>
      </c>
      <c r="K352" s="311"/>
      <c r="L352" s="311"/>
    </row>
    <row r="353" spans="1:12" x14ac:dyDescent="0.2">
      <c r="A353" s="312" t="str">
        <f t="shared" si="49"/>
        <v/>
      </c>
      <c r="B353" s="313" t="str">
        <f t="shared" si="45"/>
        <v/>
      </c>
      <c r="C353" s="315" t="str">
        <f t="shared" si="50"/>
        <v/>
      </c>
      <c r="D353" s="315" t="str">
        <f t="shared" si="53"/>
        <v/>
      </c>
      <c r="E353" s="316" t="e">
        <f t="shared" si="46"/>
        <v>#VALUE!</v>
      </c>
      <c r="F353" s="315" t="e">
        <f t="shared" si="47"/>
        <v>#VALUE!</v>
      </c>
      <c r="G353" s="315" t="str">
        <f t="shared" si="51"/>
        <v/>
      </c>
      <c r="H353" s="315" t="str">
        <f t="shared" si="52"/>
        <v/>
      </c>
      <c r="I353" s="315" t="e">
        <f t="shared" si="48"/>
        <v>#VALUE!</v>
      </c>
      <c r="J353" s="315">
        <f>SUM($H$15:$H353)</f>
        <v>0</v>
      </c>
      <c r="K353" s="311"/>
      <c r="L353" s="311"/>
    </row>
    <row r="354" spans="1:12" x14ac:dyDescent="0.2">
      <c r="A354" s="312" t="str">
        <f t="shared" si="49"/>
        <v/>
      </c>
      <c r="B354" s="313" t="str">
        <f t="shared" si="45"/>
        <v/>
      </c>
      <c r="C354" s="315" t="str">
        <f t="shared" si="50"/>
        <v/>
      </c>
      <c r="D354" s="315" t="str">
        <f t="shared" si="53"/>
        <v/>
      </c>
      <c r="E354" s="316" t="e">
        <f t="shared" si="46"/>
        <v>#VALUE!</v>
      </c>
      <c r="F354" s="315" t="e">
        <f t="shared" si="47"/>
        <v>#VALUE!</v>
      </c>
      <c r="G354" s="315" t="str">
        <f t="shared" si="51"/>
        <v/>
      </c>
      <c r="H354" s="315" t="str">
        <f t="shared" si="52"/>
        <v/>
      </c>
      <c r="I354" s="315" t="e">
        <f t="shared" si="48"/>
        <v>#VALUE!</v>
      </c>
      <c r="J354" s="315">
        <f>SUM($H$15:$H354)</f>
        <v>0</v>
      </c>
      <c r="K354" s="311"/>
      <c r="L354" s="311"/>
    </row>
    <row r="355" spans="1:12" x14ac:dyDescent="0.2">
      <c r="A355" s="312" t="str">
        <f t="shared" si="49"/>
        <v/>
      </c>
      <c r="B355" s="313" t="str">
        <f t="shared" si="45"/>
        <v/>
      </c>
      <c r="C355" s="315" t="str">
        <f t="shared" si="50"/>
        <v/>
      </c>
      <c r="D355" s="315" t="str">
        <f t="shared" si="53"/>
        <v/>
      </c>
      <c r="E355" s="316" t="e">
        <f t="shared" si="46"/>
        <v>#VALUE!</v>
      </c>
      <c r="F355" s="315" t="e">
        <f t="shared" si="47"/>
        <v>#VALUE!</v>
      </c>
      <c r="G355" s="315" t="str">
        <f t="shared" si="51"/>
        <v/>
      </c>
      <c r="H355" s="315" t="str">
        <f t="shared" si="52"/>
        <v/>
      </c>
      <c r="I355" s="315" t="e">
        <f t="shared" si="48"/>
        <v>#VALUE!</v>
      </c>
      <c r="J355" s="315">
        <f>SUM($H$15:$H355)</f>
        <v>0</v>
      </c>
      <c r="K355" s="311"/>
      <c r="L355" s="311"/>
    </row>
    <row r="356" spans="1:12" x14ac:dyDescent="0.2">
      <c r="A356" s="312" t="str">
        <f t="shared" si="49"/>
        <v/>
      </c>
      <c r="B356" s="313" t="str">
        <f t="shared" si="45"/>
        <v/>
      </c>
      <c r="C356" s="315" t="str">
        <f t="shared" si="50"/>
        <v/>
      </c>
      <c r="D356" s="315" t="str">
        <f t="shared" si="53"/>
        <v/>
      </c>
      <c r="E356" s="316" t="e">
        <f t="shared" si="46"/>
        <v>#VALUE!</v>
      </c>
      <c r="F356" s="315" t="e">
        <f t="shared" si="47"/>
        <v>#VALUE!</v>
      </c>
      <c r="G356" s="315" t="str">
        <f t="shared" si="51"/>
        <v/>
      </c>
      <c r="H356" s="315" t="str">
        <f t="shared" si="52"/>
        <v/>
      </c>
      <c r="I356" s="315" t="e">
        <f t="shared" si="48"/>
        <v>#VALUE!</v>
      </c>
      <c r="J356" s="315">
        <f>SUM($H$15:$H356)</f>
        <v>0</v>
      </c>
      <c r="K356" s="311"/>
      <c r="L356" s="311"/>
    </row>
    <row r="357" spans="1:12" x14ac:dyDescent="0.2">
      <c r="A357" s="312" t="str">
        <f t="shared" si="49"/>
        <v/>
      </c>
      <c r="B357" s="313" t="str">
        <f t="shared" si="45"/>
        <v/>
      </c>
      <c r="C357" s="315" t="str">
        <f t="shared" si="50"/>
        <v/>
      </c>
      <c r="D357" s="315" t="str">
        <f t="shared" si="53"/>
        <v/>
      </c>
      <c r="E357" s="316" t="e">
        <f t="shared" si="46"/>
        <v>#VALUE!</v>
      </c>
      <c r="F357" s="315" t="e">
        <f t="shared" si="47"/>
        <v>#VALUE!</v>
      </c>
      <c r="G357" s="315" t="str">
        <f t="shared" si="51"/>
        <v/>
      </c>
      <c r="H357" s="315" t="str">
        <f t="shared" si="52"/>
        <v/>
      </c>
      <c r="I357" s="315" t="e">
        <f t="shared" si="48"/>
        <v>#VALUE!</v>
      </c>
      <c r="J357" s="315">
        <f>SUM($H$15:$H357)</f>
        <v>0</v>
      </c>
      <c r="K357" s="311"/>
      <c r="L357" s="311"/>
    </row>
    <row r="358" spans="1:12" x14ac:dyDescent="0.2">
      <c r="A358" s="312" t="str">
        <f t="shared" si="49"/>
        <v/>
      </c>
      <c r="B358" s="313" t="str">
        <f t="shared" si="45"/>
        <v/>
      </c>
      <c r="C358" s="315" t="str">
        <f t="shared" si="50"/>
        <v/>
      </c>
      <c r="D358" s="315" t="str">
        <f t="shared" si="53"/>
        <v/>
      </c>
      <c r="E358" s="316" t="e">
        <f t="shared" si="46"/>
        <v>#VALUE!</v>
      </c>
      <c r="F358" s="315" t="e">
        <f t="shared" si="47"/>
        <v>#VALUE!</v>
      </c>
      <c r="G358" s="315" t="str">
        <f t="shared" si="51"/>
        <v/>
      </c>
      <c r="H358" s="315" t="str">
        <f t="shared" si="52"/>
        <v/>
      </c>
      <c r="I358" s="315" t="e">
        <f t="shared" si="48"/>
        <v>#VALUE!</v>
      </c>
      <c r="J358" s="315">
        <f>SUM($H$15:$H358)</f>
        <v>0</v>
      </c>
      <c r="K358" s="311"/>
      <c r="L358" s="311"/>
    </row>
    <row r="359" spans="1:12" x14ac:dyDescent="0.2">
      <c r="A359" s="312" t="str">
        <f t="shared" si="49"/>
        <v/>
      </c>
      <c r="B359" s="313" t="str">
        <f t="shared" si="45"/>
        <v/>
      </c>
      <c r="C359" s="315" t="str">
        <f t="shared" si="50"/>
        <v/>
      </c>
      <c r="D359" s="315" t="str">
        <f t="shared" si="53"/>
        <v/>
      </c>
      <c r="E359" s="316" t="e">
        <f t="shared" si="46"/>
        <v>#VALUE!</v>
      </c>
      <c r="F359" s="315" t="e">
        <f t="shared" si="47"/>
        <v>#VALUE!</v>
      </c>
      <c r="G359" s="315" t="str">
        <f t="shared" si="51"/>
        <v/>
      </c>
      <c r="H359" s="315" t="str">
        <f t="shared" si="52"/>
        <v/>
      </c>
      <c r="I359" s="315" t="e">
        <f t="shared" si="48"/>
        <v>#VALUE!</v>
      </c>
      <c r="J359" s="315">
        <f>SUM($H$15:$H359)</f>
        <v>0</v>
      </c>
      <c r="K359" s="311"/>
      <c r="L359" s="311"/>
    </row>
    <row r="360" spans="1:12" x14ac:dyDescent="0.2">
      <c r="A360" s="312" t="str">
        <f t="shared" si="49"/>
        <v/>
      </c>
      <c r="B360" s="313" t="str">
        <f t="shared" si="45"/>
        <v/>
      </c>
      <c r="C360" s="315" t="str">
        <f t="shared" si="50"/>
        <v/>
      </c>
      <c r="D360" s="315" t="str">
        <f t="shared" si="53"/>
        <v/>
      </c>
      <c r="E360" s="316" t="e">
        <f t="shared" si="46"/>
        <v>#VALUE!</v>
      </c>
      <c r="F360" s="315" t="e">
        <f t="shared" si="47"/>
        <v>#VALUE!</v>
      </c>
      <c r="G360" s="315" t="str">
        <f t="shared" si="51"/>
        <v/>
      </c>
      <c r="H360" s="315" t="str">
        <f t="shared" si="52"/>
        <v/>
      </c>
      <c r="I360" s="315" t="e">
        <f t="shared" si="48"/>
        <v>#VALUE!</v>
      </c>
      <c r="J360" s="315">
        <f>SUM($H$15:$H360)</f>
        <v>0</v>
      </c>
      <c r="K360" s="311"/>
      <c r="L360" s="311"/>
    </row>
    <row r="361" spans="1:12" x14ac:dyDescent="0.2">
      <c r="A361" s="312" t="str">
        <f t="shared" si="49"/>
        <v/>
      </c>
      <c r="B361" s="313" t="str">
        <f t="shared" si="45"/>
        <v/>
      </c>
      <c r="C361" s="315" t="str">
        <f t="shared" si="50"/>
        <v/>
      </c>
      <c r="D361" s="315" t="str">
        <f t="shared" si="53"/>
        <v/>
      </c>
      <c r="E361" s="316" t="e">
        <f t="shared" si="46"/>
        <v>#VALUE!</v>
      </c>
      <c r="F361" s="315" t="e">
        <f t="shared" si="47"/>
        <v>#VALUE!</v>
      </c>
      <c r="G361" s="315" t="str">
        <f t="shared" si="51"/>
        <v/>
      </c>
      <c r="H361" s="315" t="str">
        <f t="shared" si="52"/>
        <v/>
      </c>
      <c r="I361" s="315" t="e">
        <f t="shared" si="48"/>
        <v>#VALUE!</v>
      </c>
      <c r="J361" s="315">
        <f>SUM($H$15:$H361)</f>
        <v>0</v>
      </c>
      <c r="K361" s="311"/>
      <c r="L361" s="311"/>
    </row>
    <row r="362" spans="1:12" x14ac:dyDescent="0.2">
      <c r="A362" s="312" t="str">
        <f t="shared" si="49"/>
        <v/>
      </c>
      <c r="B362" s="313" t="str">
        <f t="shared" si="45"/>
        <v/>
      </c>
      <c r="C362" s="315" t="str">
        <f t="shared" si="50"/>
        <v/>
      </c>
      <c r="D362" s="315" t="str">
        <f t="shared" si="53"/>
        <v/>
      </c>
      <c r="E362" s="316" t="e">
        <f t="shared" si="46"/>
        <v>#VALUE!</v>
      </c>
      <c r="F362" s="315" t="e">
        <f t="shared" si="47"/>
        <v>#VALUE!</v>
      </c>
      <c r="G362" s="315" t="str">
        <f t="shared" si="51"/>
        <v/>
      </c>
      <c r="H362" s="315" t="str">
        <f t="shared" si="52"/>
        <v/>
      </c>
      <c r="I362" s="315" t="e">
        <f t="shared" si="48"/>
        <v>#VALUE!</v>
      </c>
      <c r="J362" s="315">
        <f>SUM($H$15:$H362)</f>
        <v>0</v>
      </c>
      <c r="K362" s="311"/>
      <c r="L362" s="311"/>
    </row>
    <row r="363" spans="1:12" x14ac:dyDescent="0.2">
      <c r="A363" s="312" t="str">
        <f t="shared" si="49"/>
        <v/>
      </c>
      <c r="B363" s="313" t="str">
        <f t="shared" si="45"/>
        <v/>
      </c>
      <c r="C363" s="315" t="str">
        <f t="shared" si="50"/>
        <v/>
      </c>
      <c r="D363" s="315" t="str">
        <f t="shared" si="53"/>
        <v/>
      </c>
      <c r="E363" s="316" t="e">
        <f t="shared" si="46"/>
        <v>#VALUE!</v>
      </c>
      <c r="F363" s="315" t="e">
        <f t="shared" si="47"/>
        <v>#VALUE!</v>
      </c>
      <c r="G363" s="315" t="str">
        <f t="shared" si="51"/>
        <v/>
      </c>
      <c r="H363" s="315" t="str">
        <f t="shared" si="52"/>
        <v/>
      </c>
      <c r="I363" s="315" t="e">
        <f t="shared" si="48"/>
        <v>#VALUE!</v>
      </c>
      <c r="J363" s="315">
        <f>SUM($H$15:$H363)</f>
        <v>0</v>
      </c>
      <c r="K363" s="311"/>
      <c r="L363" s="311"/>
    </row>
    <row r="364" spans="1:12" x14ac:dyDescent="0.2">
      <c r="A364" s="312" t="str">
        <f t="shared" si="49"/>
        <v/>
      </c>
      <c r="B364" s="313" t="str">
        <f t="shared" si="45"/>
        <v/>
      </c>
      <c r="C364" s="315" t="str">
        <f t="shared" si="50"/>
        <v/>
      </c>
      <c r="D364" s="315" t="str">
        <f t="shared" si="53"/>
        <v/>
      </c>
      <c r="E364" s="316" t="e">
        <f t="shared" si="46"/>
        <v>#VALUE!</v>
      </c>
      <c r="F364" s="315" t="e">
        <f t="shared" si="47"/>
        <v>#VALUE!</v>
      </c>
      <c r="G364" s="315" t="str">
        <f t="shared" si="51"/>
        <v/>
      </c>
      <c r="H364" s="315" t="str">
        <f t="shared" si="52"/>
        <v/>
      </c>
      <c r="I364" s="315" t="e">
        <f t="shared" si="48"/>
        <v>#VALUE!</v>
      </c>
      <c r="J364" s="315">
        <f>SUM($H$15:$H364)</f>
        <v>0</v>
      </c>
      <c r="K364" s="311"/>
      <c r="L364" s="311"/>
    </row>
    <row r="365" spans="1:12" x14ac:dyDescent="0.2">
      <c r="A365" s="312" t="str">
        <f t="shared" si="49"/>
        <v/>
      </c>
      <c r="B365" s="313" t="str">
        <f t="shared" si="45"/>
        <v/>
      </c>
      <c r="C365" s="315" t="str">
        <f t="shared" si="50"/>
        <v/>
      </c>
      <c r="D365" s="315" t="str">
        <f t="shared" si="53"/>
        <v/>
      </c>
      <c r="E365" s="316" t="e">
        <f t="shared" si="46"/>
        <v>#VALUE!</v>
      </c>
      <c r="F365" s="315" t="e">
        <f t="shared" si="47"/>
        <v>#VALUE!</v>
      </c>
      <c r="G365" s="315" t="str">
        <f t="shared" si="51"/>
        <v/>
      </c>
      <c r="H365" s="315" t="str">
        <f t="shared" si="52"/>
        <v/>
      </c>
      <c r="I365" s="315" t="e">
        <f t="shared" si="48"/>
        <v>#VALUE!</v>
      </c>
      <c r="J365" s="315">
        <f>SUM($H$15:$H365)</f>
        <v>0</v>
      </c>
      <c r="K365" s="311"/>
      <c r="L365" s="311"/>
    </row>
    <row r="366" spans="1:12" x14ac:dyDescent="0.2">
      <c r="A366" s="312" t="str">
        <f t="shared" si="49"/>
        <v/>
      </c>
      <c r="B366" s="313" t="str">
        <f t="shared" si="45"/>
        <v/>
      </c>
      <c r="C366" s="315" t="str">
        <f t="shared" si="50"/>
        <v/>
      </c>
      <c r="D366" s="315" t="str">
        <f t="shared" si="53"/>
        <v/>
      </c>
      <c r="E366" s="316" t="e">
        <f t="shared" si="46"/>
        <v>#VALUE!</v>
      </c>
      <c r="F366" s="315" t="e">
        <f t="shared" si="47"/>
        <v>#VALUE!</v>
      </c>
      <c r="G366" s="315" t="str">
        <f t="shared" si="51"/>
        <v/>
      </c>
      <c r="H366" s="315" t="str">
        <f t="shared" si="52"/>
        <v/>
      </c>
      <c r="I366" s="315" t="e">
        <f t="shared" si="48"/>
        <v>#VALUE!</v>
      </c>
      <c r="J366" s="315">
        <f>SUM($H$15:$H366)</f>
        <v>0</v>
      </c>
      <c r="K366" s="311"/>
      <c r="L366" s="311"/>
    </row>
    <row r="367" spans="1:12" x14ac:dyDescent="0.2">
      <c r="A367" s="312" t="str">
        <f t="shared" si="49"/>
        <v/>
      </c>
      <c r="B367" s="313" t="str">
        <f t="shared" si="45"/>
        <v/>
      </c>
      <c r="C367" s="315" t="str">
        <f t="shared" si="50"/>
        <v/>
      </c>
      <c r="D367" s="315" t="str">
        <f t="shared" si="53"/>
        <v/>
      </c>
      <c r="E367" s="316" t="e">
        <f t="shared" si="46"/>
        <v>#VALUE!</v>
      </c>
      <c r="F367" s="315" t="e">
        <f t="shared" si="47"/>
        <v>#VALUE!</v>
      </c>
      <c r="G367" s="315" t="str">
        <f t="shared" si="51"/>
        <v/>
      </c>
      <c r="H367" s="315" t="str">
        <f t="shared" si="52"/>
        <v/>
      </c>
      <c r="I367" s="315" t="e">
        <f t="shared" si="48"/>
        <v>#VALUE!</v>
      </c>
      <c r="J367" s="315">
        <f>SUM($H$15:$H367)</f>
        <v>0</v>
      </c>
      <c r="K367" s="311"/>
      <c r="L367" s="311"/>
    </row>
    <row r="368" spans="1:12" x14ac:dyDescent="0.2">
      <c r="A368" s="312" t="str">
        <f t="shared" si="49"/>
        <v/>
      </c>
      <c r="B368" s="313" t="str">
        <f t="shared" si="45"/>
        <v/>
      </c>
      <c r="C368" s="315" t="str">
        <f t="shared" si="50"/>
        <v/>
      </c>
      <c r="D368" s="315" t="str">
        <f t="shared" si="53"/>
        <v/>
      </c>
      <c r="E368" s="316" t="e">
        <f t="shared" si="46"/>
        <v>#VALUE!</v>
      </c>
      <c r="F368" s="315" t="e">
        <f t="shared" si="47"/>
        <v>#VALUE!</v>
      </c>
      <c r="G368" s="315" t="str">
        <f t="shared" si="51"/>
        <v/>
      </c>
      <c r="H368" s="315" t="str">
        <f t="shared" si="52"/>
        <v/>
      </c>
      <c r="I368" s="315" t="e">
        <f t="shared" si="48"/>
        <v>#VALUE!</v>
      </c>
      <c r="J368" s="315">
        <f>SUM($H$15:$H368)</f>
        <v>0</v>
      </c>
      <c r="K368" s="311"/>
      <c r="L368" s="311"/>
    </row>
    <row r="369" spans="1:12" x14ac:dyDescent="0.2">
      <c r="A369" s="312" t="str">
        <f t="shared" si="49"/>
        <v/>
      </c>
      <c r="B369" s="313" t="str">
        <f t="shared" si="45"/>
        <v/>
      </c>
      <c r="C369" s="315" t="str">
        <f t="shared" si="50"/>
        <v/>
      </c>
      <c r="D369" s="315" t="str">
        <f t="shared" si="53"/>
        <v/>
      </c>
      <c r="E369" s="316" t="e">
        <f t="shared" si="46"/>
        <v>#VALUE!</v>
      </c>
      <c r="F369" s="315" t="e">
        <f t="shared" si="47"/>
        <v>#VALUE!</v>
      </c>
      <c r="G369" s="315" t="str">
        <f t="shared" si="51"/>
        <v/>
      </c>
      <c r="H369" s="315" t="str">
        <f t="shared" si="52"/>
        <v/>
      </c>
      <c r="I369" s="315" t="e">
        <f t="shared" si="48"/>
        <v>#VALUE!</v>
      </c>
      <c r="J369" s="315">
        <f>SUM($H$15:$H369)</f>
        <v>0</v>
      </c>
      <c r="K369" s="311"/>
      <c r="L369" s="311"/>
    </row>
    <row r="370" spans="1:12" x14ac:dyDescent="0.2">
      <c r="A370" s="312" t="str">
        <f t="shared" si="49"/>
        <v/>
      </c>
      <c r="B370" s="313" t="str">
        <f t="shared" si="45"/>
        <v/>
      </c>
      <c r="C370" s="315" t="str">
        <f t="shared" si="50"/>
        <v/>
      </c>
      <c r="D370" s="315" t="str">
        <f t="shared" si="53"/>
        <v/>
      </c>
      <c r="E370" s="316" t="e">
        <f t="shared" si="46"/>
        <v>#VALUE!</v>
      </c>
      <c r="F370" s="315" t="e">
        <f t="shared" si="47"/>
        <v>#VALUE!</v>
      </c>
      <c r="G370" s="315" t="str">
        <f t="shared" si="51"/>
        <v/>
      </c>
      <c r="H370" s="315" t="str">
        <f t="shared" si="52"/>
        <v/>
      </c>
      <c r="I370" s="315" t="e">
        <f t="shared" si="48"/>
        <v>#VALUE!</v>
      </c>
      <c r="J370" s="315">
        <f>SUM($H$15:$H370)</f>
        <v>0</v>
      </c>
      <c r="K370" s="311"/>
      <c r="L370" s="311"/>
    </row>
    <row r="371" spans="1:12" x14ac:dyDescent="0.2">
      <c r="A371" s="312" t="str">
        <f t="shared" si="49"/>
        <v/>
      </c>
      <c r="B371" s="313" t="str">
        <f t="shared" si="45"/>
        <v/>
      </c>
      <c r="C371" s="315" t="str">
        <f t="shared" si="50"/>
        <v/>
      </c>
      <c r="D371" s="315" t="str">
        <f t="shared" si="53"/>
        <v/>
      </c>
      <c r="E371" s="316" t="e">
        <f t="shared" si="46"/>
        <v>#VALUE!</v>
      </c>
      <c r="F371" s="315" t="e">
        <f t="shared" si="47"/>
        <v>#VALUE!</v>
      </c>
      <c r="G371" s="315" t="str">
        <f t="shared" si="51"/>
        <v/>
      </c>
      <c r="H371" s="315" t="str">
        <f t="shared" si="52"/>
        <v/>
      </c>
      <c r="I371" s="315" t="e">
        <f t="shared" si="48"/>
        <v>#VALUE!</v>
      </c>
      <c r="J371" s="315">
        <f>SUM($H$15:$H371)</f>
        <v>0</v>
      </c>
      <c r="K371" s="311"/>
      <c r="L371" s="311"/>
    </row>
    <row r="372" spans="1:12" x14ac:dyDescent="0.2">
      <c r="A372" s="312" t="str">
        <f t="shared" si="49"/>
        <v/>
      </c>
      <c r="B372" s="313" t="str">
        <f t="shared" si="45"/>
        <v/>
      </c>
      <c r="C372" s="315" t="str">
        <f t="shared" si="50"/>
        <v/>
      </c>
      <c r="D372" s="315" t="str">
        <f t="shared" si="53"/>
        <v/>
      </c>
      <c r="E372" s="316" t="e">
        <f t="shared" si="46"/>
        <v>#VALUE!</v>
      </c>
      <c r="F372" s="315" t="e">
        <f t="shared" si="47"/>
        <v>#VALUE!</v>
      </c>
      <c r="G372" s="315" t="str">
        <f t="shared" si="51"/>
        <v/>
      </c>
      <c r="H372" s="315" t="str">
        <f t="shared" si="52"/>
        <v/>
      </c>
      <c r="I372" s="315" t="e">
        <f t="shared" si="48"/>
        <v>#VALUE!</v>
      </c>
      <c r="J372" s="315">
        <f>SUM($H$15:$H372)</f>
        <v>0</v>
      </c>
      <c r="K372" s="311"/>
      <c r="L372" s="311"/>
    </row>
    <row r="373" spans="1:12" x14ac:dyDescent="0.2">
      <c r="A373" s="312" t="str">
        <f t="shared" si="49"/>
        <v/>
      </c>
      <c r="B373" s="313" t="str">
        <f t="shared" si="45"/>
        <v/>
      </c>
      <c r="C373" s="315" t="str">
        <f t="shared" si="50"/>
        <v/>
      </c>
      <c r="D373" s="315" t="str">
        <f t="shared" si="53"/>
        <v/>
      </c>
      <c r="E373" s="316" t="e">
        <f t="shared" si="46"/>
        <v>#VALUE!</v>
      </c>
      <c r="F373" s="315" t="e">
        <f t="shared" si="47"/>
        <v>#VALUE!</v>
      </c>
      <c r="G373" s="315" t="str">
        <f t="shared" si="51"/>
        <v/>
      </c>
      <c r="H373" s="315" t="str">
        <f t="shared" si="52"/>
        <v/>
      </c>
      <c r="I373" s="315" t="e">
        <f t="shared" si="48"/>
        <v>#VALUE!</v>
      </c>
      <c r="J373" s="315">
        <f>SUM($H$15:$H373)</f>
        <v>0</v>
      </c>
      <c r="K373" s="311"/>
      <c r="L373" s="311"/>
    </row>
    <row r="374" spans="1:12" x14ac:dyDescent="0.2">
      <c r="A374" s="312" t="str">
        <f t="shared" si="49"/>
        <v/>
      </c>
      <c r="B374" s="313" t="str">
        <f t="shared" si="45"/>
        <v/>
      </c>
      <c r="C374" s="315" t="str">
        <f t="shared" si="50"/>
        <v/>
      </c>
      <c r="D374" s="315" t="str">
        <f t="shared" si="53"/>
        <v/>
      </c>
      <c r="E374" s="316" t="e">
        <f t="shared" si="46"/>
        <v>#VALUE!</v>
      </c>
      <c r="F374" s="315" t="e">
        <f t="shared" si="47"/>
        <v>#VALUE!</v>
      </c>
      <c r="G374" s="315" t="str">
        <f t="shared" si="51"/>
        <v/>
      </c>
      <c r="H374" s="315" t="str">
        <f t="shared" si="52"/>
        <v/>
      </c>
      <c r="I374" s="315" t="e">
        <f t="shared" si="48"/>
        <v>#VALUE!</v>
      </c>
      <c r="J374" s="315">
        <f>SUM($H$15:$H374)</f>
        <v>0</v>
      </c>
      <c r="K374" s="311"/>
      <c r="L374" s="311"/>
    </row>
    <row r="375" spans="1:12" x14ac:dyDescent="0.2">
      <c r="A375" s="318"/>
      <c r="B375" s="319"/>
      <c r="C375" s="319"/>
      <c r="D375" s="319"/>
      <c r="E375" s="319"/>
      <c r="F375" s="319"/>
      <c r="G375" s="319"/>
      <c r="H375" s="319"/>
      <c r="I375" s="319"/>
      <c r="J375" s="319"/>
      <c r="K375" s="320"/>
    </row>
    <row r="376" spans="1:12" x14ac:dyDescent="0.2">
      <c r="K376" s="320"/>
    </row>
    <row r="377" spans="1:12" x14ac:dyDescent="0.2">
      <c r="K377" s="320"/>
    </row>
    <row r="378" spans="1:12" x14ac:dyDescent="0.2">
      <c r="K378" s="320"/>
    </row>
    <row r="379" spans="1:12" x14ac:dyDescent="0.2">
      <c r="K379" s="320"/>
    </row>
    <row r="380" spans="1:12" x14ac:dyDescent="0.2">
      <c r="K380" s="320"/>
    </row>
    <row r="381" spans="1:12" x14ac:dyDescent="0.2">
      <c r="K381" s="320"/>
    </row>
    <row r="382" spans="1:12" x14ac:dyDescent="0.2">
      <c r="K382" s="320"/>
    </row>
    <row r="383" spans="1:12" x14ac:dyDescent="0.2">
      <c r="K383" s="320"/>
    </row>
    <row r="384" spans="1:12" x14ac:dyDescent="0.2">
      <c r="K384" s="320"/>
    </row>
    <row r="385" spans="11:11" x14ac:dyDescent="0.2">
      <c r="K385" s="320"/>
    </row>
    <row r="386" spans="11:11" x14ac:dyDescent="0.2">
      <c r="K386" s="320"/>
    </row>
    <row r="387" spans="11:11" x14ac:dyDescent="0.2">
      <c r="K387" s="320"/>
    </row>
    <row r="388" spans="11:11" x14ac:dyDescent="0.2">
      <c r="K388" s="320"/>
    </row>
    <row r="389" spans="11:11" x14ac:dyDescent="0.2">
      <c r="K389" s="320"/>
    </row>
    <row r="390" spans="11:11" x14ac:dyDescent="0.2">
      <c r="K390" s="320"/>
    </row>
    <row r="391" spans="11:11" x14ac:dyDescent="0.2">
      <c r="K391" s="320"/>
    </row>
    <row r="392" spans="11:11" x14ac:dyDescent="0.2">
      <c r="K392" s="320"/>
    </row>
    <row r="393" spans="11:11" x14ac:dyDescent="0.2">
      <c r="K393" s="320"/>
    </row>
    <row r="394" spans="11:11" x14ac:dyDescent="0.2">
      <c r="K394" s="320"/>
    </row>
    <row r="395" spans="11:11" x14ac:dyDescent="0.2">
      <c r="K395" s="320"/>
    </row>
    <row r="396" spans="11:11" x14ac:dyDescent="0.2">
      <c r="K396" s="320"/>
    </row>
    <row r="397" spans="11:11" x14ac:dyDescent="0.2">
      <c r="K397" s="320"/>
    </row>
    <row r="398" spans="11:11" x14ac:dyDescent="0.2">
      <c r="K398" s="320"/>
    </row>
    <row r="399" spans="11:11" x14ac:dyDescent="0.2">
      <c r="K399" s="320"/>
    </row>
  </sheetData>
  <sheetProtection sheet="1" objects="1" scenarios="1" selectLockedCells="1" selectUnlockedCells="1"/>
  <mergeCells count="3">
    <mergeCell ref="B4:D4"/>
    <mergeCell ref="F4:H4"/>
    <mergeCell ref="A1:J1"/>
  </mergeCells>
  <conditionalFormatting sqref="A15:E374">
    <cfRule type="expression" dxfId="5" priority="1" stopIfTrue="1">
      <formula>IF(ROW(A15)&gt;Last_Row,TRUE, FALSE)</formula>
    </cfRule>
    <cfRule type="expression" dxfId="4" priority="2" stopIfTrue="1">
      <formula>IF(ROW(A15)=Last_Row,TRUE, FALSE)</formula>
    </cfRule>
    <cfRule type="expression" dxfId="3" priority="3" stopIfTrue="1">
      <formula>IF(ROW(A15)&lt;Last_Row,TRUE, FALSE)</formula>
    </cfRule>
  </conditionalFormatting>
  <conditionalFormatting sqref="F15:J374">
    <cfRule type="expression" dxfId="2" priority="4" stopIfTrue="1">
      <formula>IF(ROW(F15)&gt;Last_Row,TRUE, FALSE)</formula>
    </cfRule>
    <cfRule type="expression" dxfId="1" priority="5" stopIfTrue="1">
      <formula>IF(ROW(F15)=Last_Row,TRUE, FALSE)</formula>
    </cfRule>
    <cfRule type="expression" dxfId="0" priority="6" stopIfTrue="1">
      <formula>IF(ROW(F15)&lt;=Last_Row,TRUE, FALSE)</formula>
    </cfRule>
  </conditionalFormatting>
  <dataValidations count="3">
    <dataValidation type="whole" allowBlank="1" showInputMessage="1" showErrorMessage="1" errorTitle="Years" error="Please enter a whole number of years from 1 to 30." sqref="D7">
      <formula1>1</formula1>
      <formula2>30</formula2>
    </dataValidation>
    <dataValidation type="date" operator="greaterThanOrEqual" allowBlank="1" showInputMessage="1" showErrorMessage="1" errorTitle="Date" error="Please enter a valid date greater than or equal to January 1, 1900." sqref="D8:D9">
      <formula1>1</formula1>
    </dataValidation>
    <dataValidation allowBlank="1" showInputMessage="1" showErrorMessage="1" promptTitle="Extra Payments" prompt="Enter an amount here if you want to make additional principal payments every pay period._x000a__x000a_For occasional extra payments, enter the extra principal amounts directly in the 'Extra Payment' column below." sqref="D10"/>
  </dataValidations>
  <printOptions horizontalCentered="1"/>
  <pageMargins left="0.75" right="0.5" top="0.5" bottom="0.5" header="0.5" footer="0.5"/>
  <pageSetup scale="8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D57"/>
  <sheetViews>
    <sheetView view="pageBreakPreview" topLeftCell="A7" zoomScaleNormal="80" zoomScaleSheetLayoutView="100" workbookViewId="0">
      <selection activeCell="C6" sqref="C6"/>
    </sheetView>
  </sheetViews>
  <sheetFormatPr defaultRowHeight="12.75" x14ac:dyDescent="0.2"/>
  <cols>
    <col min="1" max="1" width="3.5703125" customWidth="1"/>
    <col min="2" max="2" width="62.28515625" customWidth="1"/>
    <col min="3" max="3" width="19.42578125" customWidth="1"/>
    <col min="4" max="4" width="10.42578125" customWidth="1"/>
  </cols>
  <sheetData>
    <row r="1" spans="1:4" ht="23.25" x14ac:dyDescent="0.35">
      <c r="A1" s="342" t="s">
        <v>404</v>
      </c>
      <c r="B1" s="342"/>
      <c r="C1" s="342"/>
      <c r="D1" s="342"/>
    </row>
    <row r="2" spans="1:4" ht="53.25" customHeight="1" x14ac:dyDescent="0.2">
      <c r="A2" s="343" t="s">
        <v>453</v>
      </c>
      <c r="B2" s="343"/>
      <c r="C2" s="343"/>
      <c r="D2" s="343"/>
    </row>
    <row r="3" spans="1:4" x14ac:dyDescent="0.2">
      <c r="A3" s="79"/>
      <c r="B3" s="1"/>
      <c r="C3" s="1" t="s">
        <v>27</v>
      </c>
      <c r="D3" s="98" t="s">
        <v>4</v>
      </c>
    </row>
    <row r="4" spans="1:4" s="202" customFormat="1" ht="17.100000000000001" customHeight="1" thickBot="1" x14ac:dyDescent="0.25">
      <c r="A4" s="207" t="s">
        <v>207</v>
      </c>
      <c r="B4" s="199" t="s">
        <v>416</v>
      </c>
      <c r="C4" s="200"/>
      <c r="D4" s="201"/>
    </row>
    <row r="5" spans="1:4" s="202" customFormat="1" ht="17.100000000000001" customHeight="1" x14ac:dyDescent="0.2">
      <c r="A5" s="206" t="s">
        <v>208</v>
      </c>
      <c r="B5" s="267" t="s">
        <v>470</v>
      </c>
      <c r="C5" s="271">
        <v>0</v>
      </c>
      <c r="D5" s="203" t="s">
        <v>468</v>
      </c>
    </row>
    <row r="6" spans="1:4" s="202" customFormat="1" ht="17.100000000000001" customHeight="1" x14ac:dyDescent="0.2">
      <c r="A6" s="206" t="s">
        <v>209</v>
      </c>
      <c r="B6" s="205" t="s">
        <v>471</v>
      </c>
      <c r="C6" s="272">
        <v>0</v>
      </c>
      <c r="D6" s="205" t="s">
        <v>24</v>
      </c>
    </row>
    <row r="7" spans="1:4" s="202" customFormat="1" ht="17.100000000000001" customHeight="1" thickBot="1" x14ac:dyDescent="0.25">
      <c r="A7" s="206" t="s">
        <v>210</v>
      </c>
      <c r="B7" s="205" t="s">
        <v>469</v>
      </c>
      <c r="C7" s="273">
        <v>0</v>
      </c>
      <c r="D7" s="203" t="s">
        <v>8</v>
      </c>
    </row>
    <row r="8" spans="1:4" s="202" customFormat="1" ht="17.100000000000001" customHeight="1" thickBot="1" x14ac:dyDescent="0.25">
      <c r="A8" s="206"/>
      <c r="B8" s="259" t="s">
        <v>421</v>
      </c>
      <c r="C8" s="260">
        <f>(C5*C6)+C7</f>
        <v>0</v>
      </c>
      <c r="D8" s="203" t="s">
        <v>8</v>
      </c>
    </row>
    <row r="9" spans="1:4" s="202" customFormat="1" ht="17.100000000000001" customHeight="1" thickBot="1" x14ac:dyDescent="0.25">
      <c r="A9" s="207" t="s">
        <v>213</v>
      </c>
      <c r="B9" s="199" t="s">
        <v>415</v>
      </c>
      <c r="C9" s="204"/>
      <c r="D9" s="203"/>
    </row>
    <row r="10" spans="1:4" s="202" customFormat="1" ht="17.100000000000001" customHeight="1" x14ac:dyDescent="0.2">
      <c r="A10" s="206" t="s">
        <v>266</v>
      </c>
      <c r="B10" s="205" t="s">
        <v>412</v>
      </c>
      <c r="C10" s="271">
        <v>0</v>
      </c>
      <c r="D10" s="203" t="s">
        <v>8</v>
      </c>
    </row>
    <row r="11" spans="1:4" s="202" customFormat="1" ht="17.100000000000001" customHeight="1" x14ac:dyDescent="0.2">
      <c r="A11" s="206" t="s">
        <v>267</v>
      </c>
      <c r="B11" s="203" t="s">
        <v>405</v>
      </c>
      <c r="C11" s="274">
        <v>0</v>
      </c>
      <c r="D11" s="203" t="s">
        <v>8</v>
      </c>
    </row>
    <row r="12" spans="1:4" s="202" customFormat="1" ht="17.100000000000001" customHeight="1" thickBot="1" x14ac:dyDescent="0.25">
      <c r="A12" s="206" t="s">
        <v>268</v>
      </c>
      <c r="B12" s="203" t="s">
        <v>409</v>
      </c>
      <c r="C12" s="274">
        <v>0</v>
      </c>
      <c r="D12" s="203" t="s">
        <v>8</v>
      </c>
    </row>
    <row r="13" spans="1:4" s="202" customFormat="1" ht="17.100000000000001" customHeight="1" thickBot="1" x14ac:dyDescent="0.25">
      <c r="A13" s="206"/>
      <c r="B13" s="259" t="s">
        <v>420</v>
      </c>
      <c r="C13" s="260">
        <f>SUM(C10:C12)</f>
        <v>0</v>
      </c>
      <c r="D13" s="203" t="s">
        <v>8</v>
      </c>
    </row>
    <row r="14" spans="1:4" s="202" customFormat="1" ht="17.100000000000001" customHeight="1" thickBot="1" x14ac:dyDescent="0.25">
      <c r="A14" s="207" t="s">
        <v>214</v>
      </c>
      <c r="B14" s="199" t="s">
        <v>414</v>
      </c>
      <c r="C14" s="204"/>
      <c r="D14" s="203"/>
    </row>
    <row r="15" spans="1:4" s="202" customFormat="1" ht="17.100000000000001" customHeight="1" thickBot="1" x14ac:dyDescent="0.25">
      <c r="A15" s="206" t="s">
        <v>215</v>
      </c>
      <c r="B15" s="203" t="s">
        <v>410</v>
      </c>
      <c r="C15" s="271">
        <v>0</v>
      </c>
      <c r="D15" s="203" t="s">
        <v>7</v>
      </c>
    </row>
    <row r="16" spans="1:4" s="202" customFormat="1" ht="17.100000000000001" customHeight="1" thickBot="1" x14ac:dyDescent="0.25">
      <c r="A16" s="206"/>
      <c r="B16" s="259" t="s">
        <v>411</v>
      </c>
      <c r="C16" s="260">
        <f>C15</f>
        <v>0</v>
      </c>
      <c r="D16" s="203"/>
    </row>
    <row r="17" spans="1:4" s="202" customFormat="1" ht="17.100000000000001" customHeight="1" x14ac:dyDescent="0.2">
      <c r="A17" s="206"/>
      <c r="B17" s="203"/>
      <c r="C17" s="204"/>
      <c r="D17" s="203"/>
    </row>
    <row r="18" spans="1:4" s="202" customFormat="1" ht="17.100000000000001" customHeight="1" thickBot="1" x14ac:dyDescent="0.25">
      <c r="A18" s="207" t="s">
        <v>223</v>
      </c>
      <c r="B18" s="199" t="s">
        <v>413</v>
      </c>
      <c r="C18" s="204"/>
      <c r="D18" s="203"/>
    </row>
    <row r="19" spans="1:4" s="202" customFormat="1" ht="17.100000000000001" customHeight="1" x14ac:dyDescent="0.2">
      <c r="A19" s="206" t="s">
        <v>418</v>
      </c>
      <c r="B19" s="203" t="s">
        <v>406</v>
      </c>
      <c r="C19" s="271">
        <v>0</v>
      </c>
      <c r="D19" s="205" t="s">
        <v>7</v>
      </c>
    </row>
    <row r="20" spans="1:4" s="202" customFormat="1" ht="17.100000000000001" customHeight="1" thickBot="1" x14ac:dyDescent="0.25">
      <c r="A20" s="206" t="s">
        <v>419</v>
      </c>
      <c r="B20" s="203" t="s">
        <v>407</v>
      </c>
      <c r="C20" s="274">
        <v>0</v>
      </c>
      <c r="D20" s="205" t="s">
        <v>7</v>
      </c>
    </row>
    <row r="21" spans="1:4" s="202" customFormat="1" ht="17.100000000000001" customHeight="1" thickBot="1" x14ac:dyDescent="0.25">
      <c r="A21" s="203"/>
      <c r="B21" s="259" t="s">
        <v>408</v>
      </c>
      <c r="C21" s="260">
        <f>SUM(C19:C20)</f>
        <v>0</v>
      </c>
      <c r="D21" s="205" t="s">
        <v>7</v>
      </c>
    </row>
    <row r="22" spans="1:4" x14ac:dyDescent="0.2">
      <c r="A22" s="195"/>
      <c r="B22" s="195"/>
      <c r="C22" s="195"/>
      <c r="D22" s="195"/>
    </row>
    <row r="23" spans="1:4" x14ac:dyDescent="0.2">
      <c r="A23" s="195"/>
      <c r="B23" s="195"/>
      <c r="C23" s="195"/>
      <c r="D23" s="195"/>
    </row>
    <row r="24" spans="1:4" x14ac:dyDescent="0.2">
      <c r="A24" s="195"/>
      <c r="B24" s="196" t="s">
        <v>417</v>
      </c>
      <c r="C24" s="195"/>
      <c r="D24" s="195"/>
    </row>
    <row r="25" spans="1:4" x14ac:dyDescent="0.2">
      <c r="A25" s="195"/>
      <c r="B25" s="197" t="s">
        <v>185</v>
      </c>
      <c r="C25" s="198">
        <f>($C$8*12)-($C$13*12)-$C$16-$C$21</f>
        <v>0</v>
      </c>
      <c r="D25" s="195"/>
    </row>
    <row r="26" spans="1:4" x14ac:dyDescent="0.2">
      <c r="A26" s="195"/>
      <c r="B26" s="197" t="s">
        <v>184</v>
      </c>
      <c r="C26" s="198">
        <f>($C$8*12)-($C$13*12)+C25</f>
        <v>0</v>
      </c>
      <c r="D26" s="195"/>
    </row>
    <row r="27" spans="1:4" x14ac:dyDescent="0.2">
      <c r="A27" s="195"/>
      <c r="B27" s="197" t="s">
        <v>186</v>
      </c>
      <c r="C27" s="198">
        <f>($C$8*12)-($C$13*12)+C26</f>
        <v>0</v>
      </c>
      <c r="D27" s="195"/>
    </row>
    <row r="28" spans="1:4" x14ac:dyDescent="0.2">
      <c r="A28" s="195"/>
      <c r="B28" s="197" t="s">
        <v>187</v>
      </c>
      <c r="C28" s="198">
        <f t="shared" ref="C28:C34" si="0">($C$8*12)-($C$13*12)+C27</f>
        <v>0</v>
      </c>
      <c r="D28" s="195"/>
    </row>
    <row r="29" spans="1:4" x14ac:dyDescent="0.2">
      <c r="A29" s="195"/>
      <c r="B29" s="197" t="s">
        <v>188</v>
      </c>
      <c r="C29" s="198">
        <f t="shared" si="0"/>
        <v>0</v>
      </c>
      <c r="D29" s="195"/>
    </row>
    <row r="30" spans="1:4" x14ac:dyDescent="0.2">
      <c r="A30" s="195"/>
      <c r="B30" s="197" t="s">
        <v>189</v>
      </c>
      <c r="C30" s="198">
        <f t="shared" si="0"/>
        <v>0</v>
      </c>
      <c r="D30" s="195"/>
    </row>
    <row r="31" spans="1:4" x14ac:dyDescent="0.2">
      <c r="A31" s="195"/>
      <c r="B31" s="197" t="s">
        <v>190</v>
      </c>
      <c r="C31" s="198">
        <f t="shared" si="0"/>
        <v>0</v>
      </c>
      <c r="D31" s="195"/>
    </row>
    <row r="32" spans="1:4" x14ac:dyDescent="0.2">
      <c r="A32" s="195"/>
      <c r="B32" s="197" t="s">
        <v>191</v>
      </c>
      <c r="C32" s="198">
        <f t="shared" si="0"/>
        <v>0</v>
      </c>
      <c r="D32" s="195"/>
    </row>
    <row r="33" spans="1:4" x14ac:dyDescent="0.2">
      <c r="A33" s="195"/>
      <c r="B33" s="197" t="s">
        <v>192</v>
      </c>
      <c r="C33" s="198">
        <f t="shared" si="0"/>
        <v>0</v>
      </c>
      <c r="D33" s="195"/>
    </row>
    <row r="34" spans="1:4" x14ac:dyDescent="0.2">
      <c r="A34" s="195"/>
      <c r="B34" s="197" t="s">
        <v>193</v>
      </c>
      <c r="C34" s="198">
        <f t="shared" si="0"/>
        <v>0</v>
      </c>
      <c r="D34" s="195"/>
    </row>
    <row r="35" spans="1:4" x14ac:dyDescent="0.2">
      <c r="A35" s="195"/>
      <c r="B35" s="195"/>
      <c r="C35" s="195"/>
      <c r="D35" s="195"/>
    </row>
    <row r="36" spans="1:4" x14ac:dyDescent="0.2">
      <c r="A36" s="195"/>
      <c r="B36" s="195"/>
      <c r="C36" s="195"/>
      <c r="D36" s="195"/>
    </row>
    <row r="37" spans="1:4" x14ac:dyDescent="0.2">
      <c r="A37" s="195"/>
      <c r="B37" s="195"/>
      <c r="C37" s="195"/>
      <c r="D37" s="195"/>
    </row>
    <row r="38" spans="1:4" x14ac:dyDescent="0.2">
      <c r="A38" s="195"/>
      <c r="B38" s="195"/>
      <c r="C38" s="195"/>
      <c r="D38" s="195"/>
    </row>
    <row r="39" spans="1:4" x14ac:dyDescent="0.2">
      <c r="A39" s="195"/>
      <c r="B39" s="195"/>
      <c r="C39" s="195"/>
      <c r="D39" s="195"/>
    </row>
    <row r="40" spans="1:4" x14ac:dyDescent="0.2">
      <c r="A40" s="195"/>
      <c r="B40" s="195"/>
      <c r="C40" s="195"/>
      <c r="D40" s="195"/>
    </row>
    <row r="41" spans="1:4" x14ac:dyDescent="0.2">
      <c r="A41" s="195"/>
      <c r="B41" s="195"/>
      <c r="C41" s="195"/>
      <c r="D41" s="195"/>
    </row>
    <row r="42" spans="1:4" x14ac:dyDescent="0.2">
      <c r="A42" s="195"/>
      <c r="B42" s="195"/>
      <c r="C42" s="195"/>
      <c r="D42" s="195"/>
    </row>
    <row r="43" spans="1:4" x14ac:dyDescent="0.2">
      <c r="A43" s="195"/>
      <c r="B43" s="195"/>
      <c r="C43" s="195"/>
      <c r="D43" s="195"/>
    </row>
    <row r="44" spans="1:4" x14ac:dyDescent="0.2">
      <c r="A44" s="195"/>
      <c r="B44" s="195"/>
      <c r="C44" s="195"/>
      <c r="D44" s="195"/>
    </row>
    <row r="45" spans="1:4" x14ac:dyDescent="0.2">
      <c r="A45" s="195"/>
      <c r="B45" s="195"/>
      <c r="C45" s="195"/>
      <c r="D45" s="195"/>
    </row>
    <row r="46" spans="1:4" x14ac:dyDescent="0.2">
      <c r="A46" s="195"/>
      <c r="B46" s="195"/>
      <c r="C46" s="195"/>
      <c r="D46" s="195"/>
    </row>
    <row r="47" spans="1:4" x14ac:dyDescent="0.2">
      <c r="A47" s="195"/>
      <c r="B47" s="195"/>
      <c r="C47" s="195"/>
      <c r="D47" s="195"/>
    </row>
    <row r="48" spans="1:4" x14ac:dyDescent="0.2">
      <c r="A48" s="195"/>
      <c r="B48" s="195"/>
      <c r="C48" s="195"/>
      <c r="D48" s="195"/>
    </row>
    <row r="49" spans="1:4" x14ac:dyDescent="0.2">
      <c r="A49" s="195"/>
      <c r="B49" s="195"/>
      <c r="C49" s="195"/>
      <c r="D49" s="195"/>
    </row>
    <row r="50" spans="1:4" x14ac:dyDescent="0.2">
      <c r="A50" s="195"/>
      <c r="B50" s="195"/>
      <c r="C50" s="195"/>
      <c r="D50" s="195"/>
    </row>
    <row r="51" spans="1:4" x14ac:dyDescent="0.2">
      <c r="A51" s="195"/>
      <c r="B51" s="195"/>
      <c r="C51" s="195"/>
      <c r="D51" s="195"/>
    </row>
    <row r="52" spans="1:4" x14ac:dyDescent="0.2">
      <c r="A52" s="195"/>
      <c r="B52" s="195"/>
      <c r="C52" s="195"/>
      <c r="D52" s="195"/>
    </row>
    <row r="53" spans="1:4" x14ac:dyDescent="0.2">
      <c r="A53" s="195"/>
      <c r="B53" s="195"/>
      <c r="C53" s="195"/>
      <c r="D53" s="195"/>
    </row>
    <row r="54" spans="1:4" x14ac:dyDescent="0.2">
      <c r="A54" s="195"/>
      <c r="B54" s="195"/>
      <c r="C54" s="195"/>
      <c r="D54" s="195"/>
    </row>
    <row r="55" spans="1:4" x14ac:dyDescent="0.2">
      <c r="A55" s="195"/>
      <c r="B55" s="195"/>
      <c r="C55" s="195"/>
      <c r="D55" s="195"/>
    </row>
    <row r="56" spans="1:4" x14ac:dyDescent="0.2">
      <c r="A56" s="195"/>
      <c r="B56" s="195"/>
      <c r="C56" s="195"/>
      <c r="D56" s="195"/>
    </row>
    <row r="57" spans="1:4" x14ac:dyDescent="0.2">
      <c r="A57" s="195"/>
      <c r="B57" s="195"/>
      <c r="C57" s="195"/>
      <c r="D57" s="195"/>
    </row>
  </sheetData>
  <sheetProtection sheet="1" objects="1" scenarios="1" selectLockedCells="1"/>
  <mergeCells count="2">
    <mergeCell ref="A1:D1"/>
    <mergeCell ref="A2:D2"/>
  </mergeCells>
  <pageMargins left="0.7" right="0.7" top="0.75" bottom="0.75" header="0.3" footer="0.3"/>
  <pageSetup paperSize="9" scale="8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L116"/>
  <sheetViews>
    <sheetView view="pageBreakPreview" topLeftCell="C4" zoomScaleNormal="80" zoomScaleSheetLayoutView="100" workbookViewId="0">
      <selection activeCell="F17" sqref="F17"/>
    </sheetView>
  </sheetViews>
  <sheetFormatPr defaultRowHeight="12.75" x14ac:dyDescent="0.2"/>
  <cols>
    <col min="1" max="1" width="4.7109375" style="70" customWidth="1"/>
    <col min="2" max="2" width="26.140625" customWidth="1"/>
    <col min="3" max="3" width="22.5703125" customWidth="1"/>
    <col min="4" max="4" width="21.140625" customWidth="1"/>
    <col min="5" max="5" width="39.5703125" customWidth="1"/>
    <col min="6" max="6" width="28" customWidth="1"/>
    <col min="7" max="7" width="11.28515625" style="102" customWidth="1"/>
    <col min="8" max="8" width="111.5703125" customWidth="1"/>
  </cols>
  <sheetData>
    <row r="1" spans="1:12" ht="23.25" x14ac:dyDescent="0.35">
      <c r="A1" s="79"/>
      <c r="B1" s="342" t="s">
        <v>90</v>
      </c>
      <c r="C1" s="342"/>
      <c r="D1" s="342"/>
      <c r="E1" s="342"/>
      <c r="F1" s="342"/>
      <c r="G1" s="342"/>
      <c r="H1" s="342"/>
      <c r="I1" s="9"/>
      <c r="J1" s="9"/>
      <c r="K1" s="9"/>
      <c r="L1" s="9"/>
    </row>
    <row r="2" spans="1:12" ht="25.5" customHeight="1" x14ac:dyDescent="0.2">
      <c r="A2" s="343" t="s">
        <v>240</v>
      </c>
      <c r="B2" s="343"/>
      <c r="C2" s="343"/>
      <c r="D2" s="343"/>
      <c r="E2" s="343"/>
      <c r="F2" s="343"/>
      <c r="G2" s="343"/>
      <c r="H2" s="343"/>
    </row>
    <row r="3" spans="1:12" x14ac:dyDescent="0.2">
      <c r="A3" s="79"/>
      <c r="B3" s="1" t="s">
        <v>28</v>
      </c>
      <c r="C3" s="1"/>
      <c r="D3" s="2"/>
      <c r="E3" s="2"/>
      <c r="F3" s="1" t="s">
        <v>27</v>
      </c>
      <c r="G3" s="98" t="s">
        <v>4</v>
      </c>
      <c r="H3" s="1" t="s">
        <v>3</v>
      </c>
    </row>
    <row r="4" spans="1:12" ht="20.100000000000001" customHeight="1" thickBot="1" x14ac:dyDescent="0.25">
      <c r="A4" s="91" t="s">
        <v>207</v>
      </c>
      <c r="B4" s="91" t="s">
        <v>2</v>
      </c>
      <c r="C4" s="91"/>
      <c r="D4" s="92"/>
      <c r="E4" s="92"/>
      <c r="F4" s="93"/>
      <c r="G4" s="99"/>
      <c r="H4" s="92"/>
    </row>
    <row r="5" spans="1:12" x14ac:dyDescent="0.2">
      <c r="A5" s="94" t="s">
        <v>208</v>
      </c>
      <c r="B5" s="93" t="s">
        <v>103</v>
      </c>
      <c r="C5" s="93"/>
      <c r="D5" s="92"/>
      <c r="E5" s="346"/>
      <c r="F5" s="347"/>
      <c r="G5" s="100" t="s">
        <v>15</v>
      </c>
      <c r="H5" s="92"/>
    </row>
    <row r="6" spans="1:12" x14ac:dyDescent="0.2">
      <c r="A6" s="94" t="s">
        <v>209</v>
      </c>
      <c r="B6" s="93" t="s">
        <v>11</v>
      </c>
      <c r="C6" s="93"/>
      <c r="D6" s="92"/>
      <c r="E6" s="348"/>
      <c r="F6" s="349"/>
      <c r="G6" s="100" t="s">
        <v>15</v>
      </c>
      <c r="H6" s="95" t="s">
        <v>262</v>
      </c>
    </row>
    <row r="7" spans="1:12" x14ac:dyDescent="0.2">
      <c r="A7" s="94" t="s">
        <v>210</v>
      </c>
      <c r="B7" s="93" t="s">
        <v>12</v>
      </c>
      <c r="C7" s="93"/>
      <c r="D7" s="92"/>
      <c r="E7" s="350"/>
      <c r="F7" s="349"/>
      <c r="G7" s="100" t="s">
        <v>15</v>
      </c>
      <c r="H7" s="95" t="s">
        <v>263</v>
      </c>
    </row>
    <row r="8" spans="1:12" x14ac:dyDescent="0.2">
      <c r="A8" s="94" t="s">
        <v>211</v>
      </c>
      <c r="B8" s="95" t="s">
        <v>244</v>
      </c>
      <c r="C8" s="95"/>
      <c r="D8" s="92"/>
      <c r="E8" s="350"/>
      <c r="F8" s="349"/>
      <c r="G8" s="100" t="s">
        <v>15</v>
      </c>
      <c r="H8" s="95" t="s">
        <v>242</v>
      </c>
    </row>
    <row r="9" spans="1:12" x14ac:dyDescent="0.2">
      <c r="A9" s="94" t="s">
        <v>264</v>
      </c>
      <c r="B9" s="95" t="s">
        <v>246</v>
      </c>
      <c r="C9" s="95"/>
      <c r="D9" s="92"/>
      <c r="E9" s="348"/>
      <c r="F9" s="349"/>
      <c r="G9" s="101" t="s">
        <v>15</v>
      </c>
      <c r="H9" s="95" t="s">
        <v>243</v>
      </c>
    </row>
    <row r="10" spans="1:12" x14ac:dyDescent="0.2">
      <c r="A10" s="94" t="s">
        <v>212</v>
      </c>
      <c r="B10" s="95" t="s">
        <v>245</v>
      </c>
      <c r="C10" s="95"/>
      <c r="D10" s="92"/>
      <c r="E10" s="350"/>
      <c r="F10" s="349"/>
      <c r="G10" s="100" t="s">
        <v>15</v>
      </c>
      <c r="H10" s="95" t="s">
        <v>290</v>
      </c>
    </row>
    <row r="11" spans="1:12" ht="13.5" thickBot="1" x14ac:dyDescent="0.25">
      <c r="A11" s="94" t="s">
        <v>265</v>
      </c>
      <c r="B11" s="95" t="s">
        <v>247</v>
      </c>
      <c r="C11" s="95"/>
      <c r="D11" s="92"/>
      <c r="E11" s="351"/>
      <c r="F11" s="352"/>
      <c r="G11" s="100" t="s">
        <v>15</v>
      </c>
      <c r="H11" s="95" t="s">
        <v>243</v>
      </c>
    </row>
    <row r="12" spans="1:12" x14ac:dyDescent="0.2">
      <c r="A12" s="94"/>
      <c r="B12" s="93"/>
      <c r="C12" s="93"/>
      <c r="D12" s="96"/>
      <c r="E12" s="93"/>
      <c r="F12" s="97"/>
      <c r="G12" s="100"/>
      <c r="H12" s="92"/>
    </row>
    <row r="13" spans="1:12" ht="20.100000000000001" customHeight="1" x14ac:dyDescent="0.2">
      <c r="A13" s="103" t="s">
        <v>213</v>
      </c>
      <c r="B13" s="103" t="s">
        <v>248</v>
      </c>
      <c r="C13" s="103"/>
      <c r="D13" s="104"/>
      <c r="E13" s="104"/>
      <c r="F13" s="104"/>
      <c r="G13" s="105"/>
      <c r="H13" s="104"/>
    </row>
    <row r="14" spans="1:12" x14ac:dyDescent="0.2">
      <c r="A14" s="106"/>
      <c r="B14" s="107" t="s">
        <v>42</v>
      </c>
      <c r="C14" s="345">
        <f>E6</f>
        <v>0</v>
      </c>
      <c r="D14" s="345"/>
      <c r="E14" s="345"/>
      <c r="F14" s="104"/>
      <c r="G14" s="108"/>
      <c r="H14" s="104"/>
    </row>
    <row r="15" spans="1:12" ht="13.5" thickBot="1" x14ac:dyDescent="0.25">
      <c r="A15" s="106"/>
      <c r="B15" s="107" t="s">
        <v>43</v>
      </c>
      <c r="C15" s="345">
        <f>E7</f>
        <v>0</v>
      </c>
      <c r="D15" s="345"/>
      <c r="E15" s="345"/>
      <c r="F15" s="104"/>
      <c r="G15" s="105"/>
      <c r="H15" s="344" t="s">
        <v>301</v>
      </c>
    </row>
    <row r="16" spans="1:12" x14ac:dyDescent="0.2">
      <c r="A16" s="106" t="s">
        <v>266</v>
      </c>
      <c r="B16" s="109" t="s">
        <v>269</v>
      </c>
      <c r="C16" s="107"/>
      <c r="D16" s="104"/>
      <c r="E16" s="109" t="s">
        <v>250</v>
      </c>
      <c r="F16" s="275">
        <v>0</v>
      </c>
      <c r="G16" s="108" t="s">
        <v>8</v>
      </c>
      <c r="H16" s="344"/>
    </row>
    <row r="17" spans="1:8" x14ac:dyDescent="0.2">
      <c r="A17" s="106" t="s">
        <v>267</v>
      </c>
      <c r="B17" s="109" t="s">
        <v>270</v>
      </c>
      <c r="C17" s="107"/>
      <c r="D17" s="104"/>
      <c r="E17" s="107" t="s">
        <v>126</v>
      </c>
      <c r="F17" s="276">
        <v>0</v>
      </c>
      <c r="G17" s="108" t="s">
        <v>8</v>
      </c>
      <c r="H17" s="344"/>
    </row>
    <row r="18" spans="1:8" ht="13.5" thickBot="1" x14ac:dyDescent="0.25">
      <c r="A18" s="106" t="s">
        <v>268</v>
      </c>
      <c r="B18" s="109" t="s">
        <v>271</v>
      </c>
      <c r="C18" s="107"/>
      <c r="D18" s="104"/>
      <c r="E18" s="107" t="s">
        <v>127</v>
      </c>
      <c r="F18" s="277">
        <v>0</v>
      </c>
      <c r="G18" s="108" t="s">
        <v>8</v>
      </c>
      <c r="H18" s="344"/>
    </row>
    <row r="19" spans="1:8" x14ac:dyDescent="0.2">
      <c r="A19" s="106"/>
      <c r="B19" s="107"/>
      <c r="C19" s="107"/>
      <c r="D19" s="110"/>
      <c r="E19" s="107"/>
      <c r="F19" s="111"/>
      <c r="G19" s="108"/>
      <c r="H19" s="104"/>
    </row>
    <row r="20" spans="1:8" ht="20.100000000000001" customHeight="1" x14ac:dyDescent="0.2">
      <c r="A20" s="116" t="s">
        <v>214</v>
      </c>
      <c r="B20" s="116" t="s">
        <v>249</v>
      </c>
      <c r="C20" s="116"/>
      <c r="D20" s="117"/>
      <c r="E20" s="118"/>
      <c r="F20" s="119"/>
      <c r="G20" s="120"/>
      <c r="H20" s="121"/>
    </row>
    <row r="21" spans="1:8" ht="13.5" thickBot="1" x14ac:dyDescent="0.25">
      <c r="A21" s="122" t="s">
        <v>215</v>
      </c>
      <c r="B21" s="353" t="s">
        <v>252</v>
      </c>
      <c r="C21" s="353"/>
      <c r="D21" s="117"/>
      <c r="E21" s="118"/>
      <c r="F21" s="119"/>
      <c r="G21" s="120"/>
      <c r="H21" s="121"/>
    </row>
    <row r="22" spans="1:8" x14ac:dyDescent="0.2">
      <c r="A22" s="122" t="s">
        <v>216</v>
      </c>
      <c r="B22" s="353"/>
      <c r="C22" s="353"/>
      <c r="D22" s="117"/>
      <c r="E22" s="123" t="s">
        <v>251</v>
      </c>
      <c r="F22" s="275">
        <v>0</v>
      </c>
      <c r="G22" s="124" t="s">
        <v>7</v>
      </c>
      <c r="H22" s="121" t="s">
        <v>477</v>
      </c>
    </row>
    <row r="23" spans="1:8" x14ac:dyDescent="0.2">
      <c r="A23" s="122" t="s">
        <v>217</v>
      </c>
      <c r="B23" s="123"/>
      <c r="C23" s="118"/>
      <c r="D23" s="117"/>
      <c r="E23" s="123" t="s">
        <v>256</v>
      </c>
      <c r="F23" s="276">
        <v>0</v>
      </c>
      <c r="G23" s="124" t="s">
        <v>7</v>
      </c>
      <c r="H23" s="121" t="s">
        <v>478</v>
      </c>
    </row>
    <row r="24" spans="1:8" x14ac:dyDescent="0.2">
      <c r="A24" s="122" t="s">
        <v>218</v>
      </c>
      <c r="B24" s="123"/>
      <c r="C24" s="118"/>
      <c r="D24" s="117"/>
      <c r="E24" s="123" t="s">
        <v>255</v>
      </c>
      <c r="F24" s="276">
        <v>0</v>
      </c>
      <c r="G24" s="124" t="s">
        <v>7</v>
      </c>
      <c r="H24" s="121" t="s">
        <v>479</v>
      </c>
    </row>
    <row r="25" spans="1:8" x14ac:dyDescent="0.2">
      <c r="A25" s="122" t="s">
        <v>219</v>
      </c>
      <c r="B25" s="123"/>
      <c r="C25" s="118"/>
      <c r="D25" s="117"/>
      <c r="E25" s="123" t="s">
        <v>476</v>
      </c>
      <c r="F25" s="276">
        <v>0</v>
      </c>
      <c r="G25" s="124" t="s">
        <v>7</v>
      </c>
      <c r="H25" s="121" t="s">
        <v>480</v>
      </c>
    </row>
    <row r="26" spans="1:8" ht="13.5" thickBot="1" x14ac:dyDescent="0.25">
      <c r="A26" s="122" t="s">
        <v>272</v>
      </c>
      <c r="B26" s="123"/>
      <c r="C26" s="118"/>
      <c r="D26" s="117"/>
      <c r="E26" s="123" t="s">
        <v>112</v>
      </c>
      <c r="F26" s="277">
        <v>0</v>
      </c>
      <c r="G26" s="124" t="s">
        <v>7</v>
      </c>
      <c r="H26" s="121"/>
    </row>
    <row r="27" spans="1:8" ht="13.5" thickBot="1" x14ac:dyDescent="0.25">
      <c r="A27" s="122" t="s">
        <v>273</v>
      </c>
      <c r="B27" s="124" t="s">
        <v>257</v>
      </c>
      <c r="C27" s="118"/>
      <c r="D27" s="117"/>
      <c r="E27" s="118"/>
      <c r="F27" s="119"/>
      <c r="G27" s="120"/>
      <c r="H27" s="121"/>
    </row>
    <row r="28" spans="1:8" x14ac:dyDescent="0.2">
      <c r="A28" s="122" t="s">
        <v>220</v>
      </c>
      <c r="B28" s="118" t="s">
        <v>25</v>
      </c>
      <c r="C28" s="355">
        <f>E8</f>
        <v>0</v>
      </c>
      <c r="D28" s="355"/>
      <c r="E28" s="118" t="s">
        <v>26</v>
      </c>
      <c r="F28" s="275">
        <v>0</v>
      </c>
      <c r="G28" s="120" t="s">
        <v>8</v>
      </c>
      <c r="H28" s="121"/>
    </row>
    <row r="29" spans="1:8" x14ac:dyDescent="0.2">
      <c r="A29" s="122" t="s">
        <v>221</v>
      </c>
      <c r="B29" s="118" t="s">
        <v>25</v>
      </c>
      <c r="C29" s="355">
        <f>E9</f>
        <v>0</v>
      </c>
      <c r="D29" s="355"/>
      <c r="E29" s="118" t="s">
        <v>26</v>
      </c>
      <c r="F29" s="276">
        <v>0</v>
      </c>
      <c r="G29" s="124" t="s">
        <v>8</v>
      </c>
      <c r="H29" s="121"/>
    </row>
    <row r="30" spans="1:8" x14ac:dyDescent="0.2">
      <c r="A30" s="122" t="s">
        <v>222</v>
      </c>
      <c r="B30" s="118" t="s">
        <v>25</v>
      </c>
      <c r="C30" s="355">
        <f>E10</f>
        <v>0</v>
      </c>
      <c r="D30" s="355"/>
      <c r="E30" s="118" t="s">
        <v>26</v>
      </c>
      <c r="F30" s="276">
        <v>0</v>
      </c>
      <c r="G30" s="120" t="s">
        <v>8</v>
      </c>
      <c r="H30" s="121"/>
    </row>
    <row r="31" spans="1:8" ht="13.5" thickBot="1" x14ac:dyDescent="0.25">
      <c r="A31" s="122" t="s">
        <v>274</v>
      </c>
      <c r="B31" s="118" t="s">
        <v>25</v>
      </c>
      <c r="C31" s="355">
        <f>E11</f>
        <v>0</v>
      </c>
      <c r="D31" s="355"/>
      <c r="E31" s="118" t="s">
        <v>26</v>
      </c>
      <c r="F31" s="277">
        <v>0</v>
      </c>
      <c r="G31" s="120" t="s">
        <v>8</v>
      </c>
      <c r="H31" s="121"/>
    </row>
    <row r="32" spans="1:8" ht="13.5" thickBot="1" x14ac:dyDescent="0.25">
      <c r="A32" s="122" t="s">
        <v>275</v>
      </c>
      <c r="B32" s="123" t="s">
        <v>258</v>
      </c>
      <c r="C32" s="118"/>
      <c r="D32" s="117"/>
      <c r="E32" s="118"/>
      <c r="F32" s="119"/>
      <c r="G32" s="120"/>
      <c r="H32" s="121"/>
    </row>
    <row r="33" spans="1:8" x14ac:dyDescent="0.2">
      <c r="A33" s="122" t="s">
        <v>276</v>
      </c>
      <c r="B33" s="120"/>
      <c r="C33" s="120"/>
      <c r="D33" s="125"/>
      <c r="E33" s="123" t="s">
        <v>298</v>
      </c>
      <c r="F33" s="275">
        <v>0</v>
      </c>
      <c r="G33" s="120" t="s">
        <v>8</v>
      </c>
      <c r="H33" s="123" t="s">
        <v>299</v>
      </c>
    </row>
    <row r="34" spans="1:8" x14ac:dyDescent="0.2">
      <c r="A34" s="122" t="s">
        <v>277</v>
      </c>
      <c r="B34" s="120"/>
      <c r="C34" s="120"/>
      <c r="D34" s="125"/>
      <c r="E34" s="118" t="s">
        <v>109</v>
      </c>
      <c r="F34" s="276">
        <v>0</v>
      </c>
      <c r="G34" s="120" t="s">
        <v>8</v>
      </c>
      <c r="H34" s="123" t="s">
        <v>297</v>
      </c>
    </row>
    <row r="35" spans="1:8" x14ac:dyDescent="0.2">
      <c r="A35" s="122" t="s">
        <v>278</v>
      </c>
      <c r="B35" s="120"/>
      <c r="C35" s="120"/>
      <c r="D35" s="125"/>
      <c r="E35" s="118" t="s">
        <v>110</v>
      </c>
      <c r="F35" s="276">
        <v>0</v>
      </c>
      <c r="G35" s="120" t="s">
        <v>8</v>
      </c>
      <c r="H35" s="123" t="s">
        <v>296</v>
      </c>
    </row>
    <row r="36" spans="1:8" x14ac:dyDescent="0.2">
      <c r="A36" s="122" t="s">
        <v>279</v>
      </c>
      <c r="B36" s="120"/>
      <c r="C36" s="120"/>
      <c r="D36" s="125"/>
      <c r="E36" s="118" t="s">
        <v>104</v>
      </c>
      <c r="F36" s="276">
        <v>0</v>
      </c>
      <c r="G36" s="120" t="s">
        <v>8</v>
      </c>
      <c r="H36" s="123" t="s">
        <v>295</v>
      </c>
    </row>
    <row r="37" spans="1:8" x14ac:dyDescent="0.2">
      <c r="A37" s="122" t="s">
        <v>280</v>
      </c>
      <c r="B37" s="120"/>
      <c r="C37" s="120"/>
      <c r="D37" s="125"/>
      <c r="E37" s="118" t="s">
        <v>105</v>
      </c>
      <c r="F37" s="276">
        <v>0</v>
      </c>
      <c r="G37" s="120" t="s">
        <v>8</v>
      </c>
      <c r="H37" s="121"/>
    </row>
    <row r="38" spans="1:8" x14ac:dyDescent="0.2">
      <c r="A38" s="122" t="s">
        <v>281</v>
      </c>
      <c r="B38" s="120"/>
      <c r="C38" s="120"/>
      <c r="D38" s="125"/>
      <c r="E38" s="118" t="s">
        <v>106</v>
      </c>
      <c r="F38" s="276">
        <v>0</v>
      </c>
      <c r="G38" s="120" t="s">
        <v>8</v>
      </c>
      <c r="H38" s="121"/>
    </row>
    <row r="39" spans="1:8" x14ac:dyDescent="0.2">
      <c r="A39" s="122" t="s">
        <v>282</v>
      </c>
      <c r="B39" s="118"/>
      <c r="C39" s="118"/>
      <c r="D39" s="125"/>
      <c r="E39" s="118" t="s">
        <v>107</v>
      </c>
      <c r="F39" s="276">
        <v>0</v>
      </c>
      <c r="G39" s="120" t="s">
        <v>8</v>
      </c>
      <c r="H39" s="123" t="s">
        <v>294</v>
      </c>
    </row>
    <row r="40" spans="1:8" x14ac:dyDescent="0.2">
      <c r="A40" s="122" t="s">
        <v>283</v>
      </c>
      <c r="B40" s="118"/>
      <c r="C40" s="118"/>
      <c r="D40" s="125"/>
      <c r="E40" s="118" t="s">
        <v>108</v>
      </c>
      <c r="F40" s="276">
        <v>0</v>
      </c>
      <c r="G40" s="120" t="s">
        <v>8</v>
      </c>
      <c r="H40" s="123" t="s">
        <v>302</v>
      </c>
    </row>
    <row r="41" spans="1:8" x14ac:dyDescent="0.2">
      <c r="A41" s="122" t="s">
        <v>284</v>
      </c>
      <c r="B41" s="121"/>
      <c r="C41" s="121"/>
      <c r="D41" s="121"/>
      <c r="E41" s="118" t="s">
        <v>111</v>
      </c>
      <c r="F41" s="276">
        <v>0</v>
      </c>
      <c r="G41" s="120" t="s">
        <v>8</v>
      </c>
      <c r="H41" s="123" t="s">
        <v>291</v>
      </c>
    </row>
    <row r="42" spans="1:8" x14ac:dyDescent="0.2">
      <c r="A42" s="122" t="s">
        <v>285</v>
      </c>
      <c r="B42" s="121"/>
      <c r="C42" s="121"/>
      <c r="D42" s="121"/>
      <c r="E42" s="123" t="s">
        <v>253</v>
      </c>
      <c r="F42" s="276">
        <v>0</v>
      </c>
      <c r="G42" s="120" t="s">
        <v>8</v>
      </c>
      <c r="H42" s="123" t="s">
        <v>292</v>
      </c>
    </row>
    <row r="43" spans="1:8" x14ac:dyDescent="0.2">
      <c r="A43" s="122" t="s">
        <v>286</v>
      </c>
      <c r="B43" s="121"/>
      <c r="C43" s="121"/>
      <c r="D43" s="121"/>
      <c r="E43" s="123" t="s">
        <v>254</v>
      </c>
      <c r="F43" s="276">
        <v>0</v>
      </c>
      <c r="G43" s="120" t="s">
        <v>8</v>
      </c>
      <c r="H43" s="123" t="s">
        <v>293</v>
      </c>
    </row>
    <row r="44" spans="1:8" x14ac:dyDescent="0.2">
      <c r="A44" s="122" t="s">
        <v>287</v>
      </c>
      <c r="B44" s="121"/>
      <c r="C44" s="121"/>
      <c r="D44" s="121"/>
      <c r="E44" s="118" t="s">
        <v>112</v>
      </c>
      <c r="F44" s="276">
        <v>0</v>
      </c>
      <c r="G44" s="120" t="s">
        <v>8</v>
      </c>
      <c r="H44" s="121"/>
    </row>
    <row r="45" spans="1:8" ht="13.5" thickBot="1" x14ac:dyDescent="0.25">
      <c r="A45" s="122" t="s">
        <v>288</v>
      </c>
      <c r="B45" s="121"/>
      <c r="C45" s="121"/>
      <c r="D45" s="121"/>
      <c r="E45" s="118" t="s">
        <v>112</v>
      </c>
      <c r="F45" s="277">
        <v>0</v>
      </c>
      <c r="G45" s="120" t="s">
        <v>8</v>
      </c>
      <c r="H45" s="121"/>
    </row>
    <row r="46" spans="1:8" ht="13.5" thickBot="1" x14ac:dyDescent="0.25">
      <c r="A46" s="122"/>
      <c r="B46" s="121"/>
      <c r="C46" s="121"/>
      <c r="D46" s="121"/>
      <c r="E46" s="118"/>
      <c r="F46" s="119"/>
      <c r="G46" s="120"/>
      <c r="H46" s="121"/>
    </row>
    <row r="47" spans="1:8" ht="13.5" thickBot="1" x14ac:dyDescent="0.25">
      <c r="A47" s="122" t="s">
        <v>289</v>
      </c>
      <c r="B47" s="118" t="s">
        <v>182</v>
      </c>
      <c r="C47" s="118"/>
      <c r="D47" s="121"/>
      <c r="E47" s="118"/>
      <c r="F47" s="278">
        <v>0</v>
      </c>
      <c r="G47" s="120" t="s">
        <v>6</v>
      </c>
      <c r="H47" s="123" t="s">
        <v>303</v>
      </c>
    </row>
    <row r="48" spans="1:8" x14ac:dyDescent="0.2">
      <c r="A48" s="122"/>
      <c r="B48" s="121"/>
      <c r="C48" s="121"/>
      <c r="D48" s="121"/>
      <c r="E48" s="121"/>
      <c r="F48" s="118"/>
      <c r="G48" s="126"/>
      <c r="H48" s="121"/>
    </row>
    <row r="49" spans="1:8" ht="20.100000000000001" customHeight="1" thickBot="1" x14ac:dyDescent="0.25">
      <c r="A49" s="80" t="s">
        <v>223</v>
      </c>
      <c r="B49" s="80" t="s">
        <v>300</v>
      </c>
      <c r="C49" s="80"/>
      <c r="D49" s="81"/>
      <c r="E49" s="81"/>
      <c r="F49" s="82"/>
      <c r="G49" s="115"/>
      <c r="H49" s="81"/>
    </row>
    <row r="50" spans="1:8" x14ac:dyDescent="0.2">
      <c r="A50" s="83" t="s">
        <v>305</v>
      </c>
      <c r="B50" s="82" t="s">
        <v>21</v>
      </c>
      <c r="C50" s="82"/>
      <c r="D50" s="81"/>
      <c r="E50" s="81"/>
      <c r="F50" s="279"/>
      <c r="G50" s="113" t="s">
        <v>15</v>
      </c>
      <c r="H50" s="81"/>
    </row>
    <row r="51" spans="1:8" x14ac:dyDescent="0.2">
      <c r="A51" s="83" t="s">
        <v>306</v>
      </c>
      <c r="B51" s="82" t="s">
        <v>14</v>
      </c>
      <c r="C51" s="354">
        <f>F50</f>
        <v>0</v>
      </c>
      <c r="D51" s="354"/>
      <c r="E51" s="82" t="s">
        <v>29</v>
      </c>
      <c r="F51" s="276"/>
      <c r="G51" s="113" t="s">
        <v>7</v>
      </c>
      <c r="H51" s="81"/>
    </row>
    <row r="52" spans="1:8" x14ac:dyDescent="0.2">
      <c r="A52" s="83" t="s">
        <v>307</v>
      </c>
      <c r="B52" s="82" t="s">
        <v>16</v>
      </c>
      <c r="C52" s="354">
        <f>F50</f>
        <v>0</v>
      </c>
      <c r="D52" s="354"/>
      <c r="E52" s="81" t="s">
        <v>17</v>
      </c>
      <c r="F52" s="280"/>
      <c r="G52" s="113" t="s">
        <v>13</v>
      </c>
      <c r="H52" s="85" t="s">
        <v>326</v>
      </c>
    </row>
    <row r="53" spans="1:8" x14ac:dyDescent="0.2">
      <c r="A53" s="83" t="s">
        <v>308</v>
      </c>
      <c r="B53" s="82" t="s">
        <v>99</v>
      </c>
      <c r="C53" s="354">
        <f>F50</f>
        <v>0</v>
      </c>
      <c r="D53" s="354"/>
      <c r="E53" s="85" t="s">
        <v>462</v>
      </c>
      <c r="F53" s="281"/>
      <c r="G53" s="270" t="s">
        <v>473</v>
      </c>
      <c r="H53" s="85" t="s">
        <v>474</v>
      </c>
    </row>
    <row r="54" spans="1:8" x14ac:dyDescent="0.2">
      <c r="A54" s="83" t="s">
        <v>309</v>
      </c>
      <c r="B54" s="82" t="s">
        <v>18</v>
      </c>
      <c r="C54" s="354">
        <f>F50</f>
        <v>0</v>
      </c>
      <c r="D54" s="354"/>
      <c r="E54" s="82" t="s">
        <v>19</v>
      </c>
      <c r="F54" s="280"/>
      <c r="G54" s="113" t="s">
        <v>20</v>
      </c>
      <c r="H54" s="85" t="s">
        <v>325</v>
      </c>
    </row>
    <row r="55" spans="1:8" x14ac:dyDescent="0.2">
      <c r="A55" s="83" t="s">
        <v>310</v>
      </c>
      <c r="B55" s="82" t="s">
        <v>22</v>
      </c>
      <c r="C55" s="354">
        <f>F50</f>
        <v>0</v>
      </c>
      <c r="D55" s="354"/>
      <c r="E55" s="82" t="s">
        <v>23</v>
      </c>
      <c r="F55" s="280"/>
      <c r="G55" s="113" t="s">
        <v>24</v>
      </c>
      <c r="H55" s="81"/>
    </row>
    <row r="56" spans="1:8" ht="13.5" thickBot="1" x14ac:dyDescent="0.25">
      <c r="A56" s="83" t="s">
        <v>311</v>
      </c>
      <c r="B56" s="82" t="s">
        <v>113</v>
      </c>
      <c r="C56" s="82"/>
      <c r="D56" s="112">
        <f>F50</f>
        <v>0</v>
      </c>
      <c r="E56" s="82" t="s">
        <v>114</v>
      </c>
      <c r="F56" s="277"/>
      <c r="G56" s="113" t="s">
        <v>8</v>
      </c>
      <c r="H56" s="85" t="s">
        <v>327</v>
      </c>
    </row>
    <row r="57" spans="1:8" ht="13.5" thickBot="1" x14ac:dyDescent="0.25">
      <c r="A57" s="83"/>
      <c r="B57" s="81"/>
      <c r="C57" s="81"/>
      <c r="D57" s="81"/>
      <c r="E57" s="81"/>
      <c r="F57" s="115"/>
      <c r="G57" s="115"/>
      <c r="H57" s="81"/>
    </row>
    <row r="58" spans="1:8" x14ac:dyDescent="0.2">
      <c r="A58" s="83" t="s">
        <v>312</v>
      </c>
      <c r="B58" s="82" t="s">
        <v>32</v>
      </c>
      <c r="C58" s="82"/>
      <c r="D58" s="81"/>
      <c r="E58" s="81"/>
      <c r="F58" s="279"/>
      <c r="G58" s="113" t="s">
        <v>15</v>
      </c>
      <c r="H58" s="81"/>
    </row>
    <row r="59" spans="1:8" x14ac:dyDescent="0.2">
      <c r="A59" s="83" t="s">
        <v>313</v>
      </c>
      <c r="B59" s="82" t="s">
        <v>14</v>
      </c>
      <c r="C59" s="354">
        <f>F58</f>
        <v>0</v>
      </c>
      <c r="D59" s="354"/>
      <c r="E59" s="82" t="s">
        <v>29</v>
      </c>
      <c r="F59" s="276"/>
      <c r="G59" s="113" t="s">
        <v>7</v>
      </c>
      <c r="H59" s="81"/>
    </row>
    <row r="60" spans="1:8" x14ac:dyDescent="0.2">
      <c r="A60" s="83" t="s">
        <v>314</v>
      </c>
      <c r="B60" s="82" t="s">
        <v>16</v>
      </c>
      <c r="C60" s="354">
        <f>F58</f>
        <v>0</v>
      </c>
      <c r="D60" s="354"/>
      <c r="E60" s="81" t="s">
        <v>17</v>
      </c>
      <c r="F60" s="280"/>
      <c r="G60" s="113" t="s">
        <v>13</v>
      </c>
      <c r="H60" s="85" t="s">
        <v>326</v>
      </c>
    </row>
    <row r="61" spans="1:8" x14ac:dyDescent="0.2">
      <c r="A61" s="83" t="s">
        <v>315</v>
      </c>
      <c r="B61" s="82" t="s">
        <v>99</v>
      </c>
      <c r="C61" s="354">
        <f>F58</f>
        <v>0</v>
      </c>
      <c r="D61" s="354"/>
      <c r="E61" s="85" t="s">
        <v>462</v>
      </c>
      <c r="F61" s="281"/>
      <c r="G61" s="270" t="s">
        <v>473</v>
      </c>
      <c r="H61" s="85" t="s">
        <v>474</v>
      </c>
    </row>
    <row r="62" spans="1:8" x14ac:dyDescent="0.2">
      <c r="A62" s="83" t="s">
        <v>316</v>
      </c>
      <c r="B62" s="82" t="s">
        <v>18</v>
      </c>
      <c r="C62" s="354">
        <f>F58</f>
        <v>0</v>
      </c>
      <c r="D62" s="354"/>
      <c r="E62" s="82" t="s">
        <v>19</v>
      </c>
      <c r="F62" s="280"/>
      <c r="G62" s="113" t="s">
        <v>20</v>
      </c>
      <c r="H62" s="85" t="s">
        <v>325</v>
      </c>
    </row>
    <row r="63" spans="1:8" x14ac:dyDescent="0.2">
      <c r="A63" s="83" t="s">
        <v>317</v>
      </c>
      <c r="B63" s="82" t="s">
        <v>22</v>
      </c>
      <c r="C63" s="354">
        <f>F58</f>
        <v>0</v>
      </c>
      <c r="D63" s="354"/>
      <c r="E63" s="82" t="s">
        <v>23</v>
      </c>
      <c r="F63" s="280"/>
      <c r="G63" s="113" t="s">
        <v>24</v>
      </c>
      <c r="H63" s="81"/>
    </row>
    <row r="64" spans="1:8" ht="13.5" thickBot="1" x14ac:dyDescent="0.25">
      <c r="A64" s="83" t="s">
        <v>318</v>
      </c>
      <c r="B64" s="82" t="s">
        <v>113</v>
      </c>
      <c r="C64" s="82"/>
      <c r="D64" s="112">
        <f>F58</f>
        <v>0</v>
      </c>
      <c r="E64" s="82" t="s">
        <v>114</v>
      </c>
      <c r="F64" s="277"/>
      <c r="G64" s="113" t="s">
        <v>8</v>
      </c>
      <c r="H64" s="85" t="s">
        <v>327</v>
      </c>
    </row>
    <row r="65" spans="1:8" ht="13.5" thickBot="1" x14ac:dyDescent="0.25">
      <c r="A65" s="83"/>
      <c r="B65" s="81"/>
      <c r="C65" s="81"/>
      <c r="D65" s="81"/>
      <c r="E65" s="81"/>
      <c r="F65" s="115"/>
      <c r="G65" s="115"/>
      <c r="H65" s="81"/>
    </row>
    <row r="66" spans="1:8" x14ac:dyDescent="0.2">
      <c r="A66" s="83" t="s">
        <v>224</v>
      </c>
      <c r="B66" s="82" t="s">
        <v>33</v>
      </c>
      <c r="C66" s="82"/>
      <c r="D66" s="81"/>
      <c r="E66" s="81"/>
      <c r="F66" s="282"/>
      <c r="G66" s="113" t="s">
        <v>15</v>
      </c>
      <c r="H66" s="81"/>
    </row>
    <row r="67" spans="1:8" x14ac:dyDescent="0.2">
      <c r="A67" s="83" t="s">
        <v>225</v>
      </c>
      <c r="B67" s="82" t="s">
        <v>14</v>
      </c>
      <c r="C67" s="354">
        <f>F66</f>
        <v>0</v>
      </c>
      <c r="D67" s="354"/>
      <c r="E67" s="82" t="s">
        <v>29</v>
      </c>
      <c r="F67" s="283"/>
      <c r="G67" s="113" t="s">
        <v>7</v>
      </c>
      <c r="H67" s="81"/>
    </row>
    <row r="68" spans="1:8" x14ac:dyDescent="0.2">
      <c r="A68" s="83" t="s">
        <v>226</v>
      </c>
      <c r="B68" s="82" t="s">
        <v>16</v>
      </c>
      <c r="C68" s="354">
        <f>F66</f>
        <v>0</v>
      </c>
      <c r="D68" s="354"/>
      <c r="E68" s="81" t="s">
        <v>17</v>
      </c>
      <c r="F68" s="280"/>
      <c r="G68" s="113" t="s">
        <v>13</v>
      </c>
      <c r="H68" s="85" t="s">
        <v>326</v>
      </c>
    </row>
    <row r="69" spans="1:8" x14ac:dyDescent="0.2">
      <c r="A69" s="83" t="s">
        <v>227</v>
      </c>
      <c r="B69" s="82" t="s">
        <v>99</v>
      </c>
      <c r="C69" s="354">
        <f>F66</f>
        <v>0</v>
      </c>
      <c r="D69" s="354"/>
      <c r="E69" s="85" t="s">
        <v>462</v>
      </c>
      <c r="F69" s="281"/>
      <c r="G69" s="270" t="s">
        <v>473</v>
      </c>
      <c r="H69" s="85" t="s">
        <v>474</v>
      </c>
    </row>
    <row r="70" spans="1:8" x14ac:dyDescent="0.2">
      <c r="A70" s="83" t="s">
        <v>228</v>
      </c>
      <c r="B70" s="82" t="s">
        <v>18</v>
      </c>
      <c r="C70" s="354">
        <f>F66</f>
        <v>0</v>
      </c>
      <c r="D70" s="354"/>
      <c r="E70" s="82" t="s">
        <v>19</v>
      </c>
      <c r="F70" s="280"/>
      <c r="G70" s="113" t="s">
        <v>20</v>
      </c>
      <c r="H70" s="85" t="s">
        <v>325</v>
      </c>
    </row>
    <row r="71" spans="1:8" x14ac:dyDescent="0.2">
      <c r="A71" s="83" t="s">
        <v>319</v>
      </c>
      <c r="B71" s="82" t="s">
        <v>22</v>
      </c>
      <c r="C71" s="354">
        <f>F66</f>
        <v>0</v>
      </c>
      <c r="D71" s="354"/>
      <c r="E71" s="82" t="s">
        <v>23</v>
      </c>
      <c r="F71" s="280"/>
      <c r="G71" s="113" t="s">
        <v>24</v>
      </c>
      <c r="H71" s="81"/>
    </row>
    <row r="72" spans="1:8" ht="13.5" thickBot="1" x14ac:dyDescent="0.25">
      <c r="A72" s="83" t="s">
        <v>320</v>
      </c>
      <c r="B72" s="82" t="s">
        <v>113</v>
      </c>
      <c r="C72" s="82"/>
      <c r="D72" s="112">
        <f>F66</f>
        <v>0</v>
      </c>
      <c r="E72" s="82" t="s">
        <v>114</v>
      </c>
      <c r="F72" s="277"/>
      <c r="G72" s="113" t="s">
        <v>8</v>
      </c>
      <c r="H72" s="85" t="s">
        <v>327</v>
      </c>
    </row>
    <row r="73" spans="1:8" ht="13.5" thickBot="1" x14ac:dyDescent="0.25">
      <c r="A73" s="83"/>
      <c r="B73" s="82"/>
      <c r="C73" s="82"/>
      <c r="D73" s="114"/>
      <c r="E73" s="82"/>
      <c r="F73" s="115"/>
      <c r="G73" s="113"/>
      <c r="H73" s="81"/>
    </row>
    <row r="74" spans="1:8" x14ac:dyDescent="0.2">
      <c r="A74" s="83" t="s">
        <v>229</v>
      </c>
      <c r="B74" s="82" t="s">
        <v>48</v>
      </c>
      <c r="C74" s="82"/>
      <c r="D74" s="81"/>
      <c r="E74" s="81"/>
      <c r="F74" s="279"/>
      <c r="G74" s="113" t="s">
        <v>15</v>
      </c>
      <c r="H74" s="81"/>
    </row>
    <row r="75" spans="1:8" x14ac:dyDescent="0.2">
      <c r="A75" s="83" t="s">
        <v>230</v>
      </c>
      <c r="B75" s="82" t="s">
        <v>14</v>
      </c>
      <c r="C75" s="354">
        <f>F74</f>
        <v>0</v>
      </c>
      <c r="D75" s="354"/>
      <c r="E75" s="82" t="s">
        <v>29</v>
      </c>
      <c r="F75" s="280"/>
      <c r="G75" s="113" t="s">
        <v>7</v>
      </c>
      <c r="H75" s="81"/>
    </row>
    <row r="76" spans="1:8" x14ac:dyDescent="0.2">
      <c r="A76" s="83" t="s">
        <v>231</v>
      </c>
      <c r="B76" s="82" t="s">
        <v>16</v>
      </c>
      <c r="C76" s="354">
        <f>F74</f>
        <v>0</v>
      </c>
      <c r="D76" s="354"/>
      <c r="E76" s="81" t="s">
        <v>17</v>
      </c>
      <c r="F76" s="280"/>
      <c r="G76" s="113" t="s">
        <v>13</v>
      </c>
      <c r="H76" s="85" t="s">
        <v>326</v>
      </c>
    </row>
    <row r="77" spans="1:8" x14ac:dyDescent="0.2">
      <c r="A77" s="83" t="s">
        <v>232</v>
      </c>
      <c r="B77" s="82" t="s">
        <v>99</v>
      </c>
      <c r="C77" s="354">
        <f>F74</f>
        <v>0</v>
      </c>
      <c r="D77" s="354"/>
      <c r="E77" s="85" t="s">
        <v>462</v>
      </c>
      <c r="F77" s="281"/>
      <c r="G77" s="270" t="s">
        <v>473</v>
      </c>
      <c r="H77" s="85" t="s">
        <v>474</v>
      </c>
    </row>
    <row r="78" spans="1:8" x14ac:dyDescent="0.2">
      <c r="A78" s="83" t="s">
        <v>233</v>
      </c>
      <c r="B78" s="82" t="s">
        <v>18</v>
      </c>
      <c r="C78" s="354">
        <f>F74</f>
        <v>0</v>
      </c>
      <c r="D78" s="354"/>
      <c r="E78" s="82" t="s">
        <v>19</v>
      </c>
      <c r="F78" s="280"/>
      <c r="G78" s="113" t="s">
        <v>20</v>
      </c>
      <c r="H78" s="85" t="s">
        <v>325</v>
      </c>
    </row>
    <row r="79" spans="1:8" x14ac:dyDescent="0.2">
      <c r="A79" s="83" t="s">
        <v>321</v>
      </c>
      <c r="B79" s="82" t="s">
        <v>22</v>
      </c>
      <c r="C79" s="354">
        <f>F74</f>
        <v>0</v>
      </c>
      <c r="D79" s="354"/>
      <c r="E79" s="82" t="s">
        <v>23</v>
      </c>
      <c r="F79" s="280"/>
      <c r="G79" s="113" t="s">
        <v>24</v>
      </c>
      <c r="H79" s="81"/>
    </row>
    <row r="80" spans="1:8" ht="13.5" thickBot="1" x14ac:dyDescent="0.25">
      <c r="A80" s="83" t="s">
        <v>322</v>
      </c>
      <c r="B80" s="82" t="s">
        <v>113</v>
      </c>
      <c r="C80" s="82"/>
      <c r="D80" s="112">
        <f>F74</f>
        <v>0</v>
      </c>
      <c r="E80" s="82" t="s">
        <v>114</v>
      </c>
      <c r="F80" s="284"/>
      <c r="G80" s="113" t="s">
        <v>8</v>
      </c>
      <c r="H80" s="85" t="s">
        <v>327</v>
      </c>
    </row>
    <row r="81" spans="1:8" x14ac:dyDescent="0.2">
      <c r="A81" s="83"/>
      <c r="B81" s="82"/>
      <c r="C81" s="82"/>
      <c r="D81" s="112"/>
      <c r="E81" s="82"/>
      <c r="F81" s="115"/>
      <c r="G81" s="113"/>
      <c r="H81" s="81"/>
    </row>
    <row r="82" spans="1:8" ht="18" customHeight="1" x14ac:dyDescent="0.2">
      <c r="A82" s="356" t="s">
        <v>323</v>
      </c>
      <c r="B82" s="357"/>
      <c r="C82" s="357"/>
      <c r="D82" s="148"/>
      <c r="E82" s="84"/>
      <c r="F82" s="115"/>
      <c r="G82" s="113"/>
      <c r="H82" s="81"/>
    </row>
    <row r="83" spans="1:8" x14ac:dyDescent="0.2">
      <c r="A83" s="358"/>
      <c r="B83" s="359"/>
      <c r="C83" s="359"/>
      <c r="D83" s="151">
        <f>'Energy Calculation'!B11</f>
        <v>0</v>
      </c>
      <c r="E83" s="149" t="s">
        <v>324</v>
      </c>
      <c r="F83" s="129" t="s">
        <v>328</v>
      </c>
      <c r="G83" s="285">
        <v>5</v>
      </c>
      <c r="H83" s="128" t="s">
        <v>329</v>
      </c>
    </row>
    <row r="84" spans="1:8" ht="13.5" thickBot="1" x14ac:dyDescent="0.25">
      <c r="A84" s="83"/>
      <c r="B84" s="85"/>
      <c r="C84" s="82"/>
      <c r="D84" s="112"/>
      <c r="E84" s="82"/>
      <c r="F84" s="115"/>
      <c r="G84" s="113"/>
      <c r="H84" s="81"/>
    </row>
    <row r="85" spans="1:8" s="202" customFormat="1" ht="27.75" customHeight="1" x14ac:dyDescent="0.2">
      <c r="A85" s="264" t="s">
        <v>337</v>
      </c>
      <c r="B85" s="178" t="s">
        <v>465</v>
      </c>
      <c r="C85" s="184"/>
      <c r="D85" s="177"/>
      <c r="E85" s="177"/>
      <c r="F85" s="286">
        <v>1</v>
      </c>
      <c r="G85" s="183" t="s">
        <v>31</v>
      </c>
      <c r="H85" s="265" t="s">
        <v>466</v>
      </c>
    </row>
    <row r="86" spans="1:8" x14ac:dyDescent="0.2">
      <c r="A86" s="83" t="s">
        <v>338</v>
      </c>
      <c r="B86" s="82" t="s">
        <v>46</v>
      </c>
      <c r="C86" s="82"/>
      <c r="D86" s="81"/>
      <c r="E86" s="81"/>
      <c r="F86" s="276"/>
      <c r="G86" s="113" t="s">
        <v>7</v>
      </c>
      <c r="H86" s="82" t="s">
        <v>47</v>
      </c>
    </row>
    <row r="87" spans="1:8" ht="13.5" thickBot="1" x14ac:dyDescent="0.25">
      <c r="A87" s="83" t="s">
        <v>339</v>
      </c>
      <c r="B87" s="82" t="s">
        <v>98</v>
      </c>
      <c r="C87" s="82"/>
      <c r="D87" s="82"/>
      <c r="E87" s="82"/>
      <c r="F87" s="277"/>
      <c r="G87" s="113" t="s">
        <v>7</v>
      </c>
      <c r="H87" s="82" t="s">
        <v>47</v>
      </c>
    </row>
    <row r="88" spans="1:8" ht="13.5" thickBot="1" x14ac:dyDescent="0.25">
      <c r="A88" s="83"/>
      <c r="B88" s="82"/>
      <c r="C88" s="82"/>
      <c r="D88" s="114"/>
      <c r="E88" s="82"/>
      <c r="F88" s="82"/>
      <c r="G88" s="113"/>
      <c r="H88" s="81"/>
    </row>
    <row r="89" spans="1:8" x14ac:dyDescent="0.2">
      <c r="A89" s="80"/>
      <c r="B89" s="362" t="s">
        <v>330</v>
      </c>
      <c r="C89" s="363"/>
      <c r="D89" s="363"/>
      <c r="E89" s="363"/>
      <c r="F89" s="363"/>
      <c r="G89" s="364"/>
      <c r="H89" s="82"/>
    </row>
    <row r="90" spans="1:8" ht="28.5" customHeight="1" thickBot="1" x14ac:dyDescent="0.25">
      <c r="A90" s="83"/>
      <c r="B90" s="365" t="s">
        <v>334</v>
      </c>
      <c r="C90" s="366"/>
      <c r="D90" s="366"/>
      <c r="E90" s="366"/>
      <c r="F90" s="366"/>
      <c r="G90" s="367"/>
      <c r="H90" s="82"/>
    </row>
    <row r="91" spans="1:8" x14ac:dyDescent="0.2">
      <c r="A91" s="83"/>
      <c r="B91" s="133" t="s">
        <v>331</v>
      </c>
      <c r="C91" s="130"/>
      <c r="D91" s="131"/>
      <c r="E91" s="131"/>
      <c r="F91" s="279"/>
      <c r="G91" s="134" t="s">
        <v>15</v>
      </c>
      <c r="H91" s="82" t="s">
        <v>133</v>
      </c>
    </row>
    <row r="92" spans="1:8" x14ac:dyDescent="0.2">
      <c r="A92" s="83"/>
      <c r="B92" s="133" t="s">
        <v>332</v>
      </c>
      <c r="C92" s="130"/>
      <c r="D92" s="132">
        <f>F91</f>
        <v>0</v>
      </c>
      <c r="E92" s="130" t="s">
        <v>134</v>
      </c>
      <c r="F92" s="283">
        <v>0</v>
      </c>
      <c r="G92" s="134" t="s">
        <v>8</v>
      </c>
      <c r="H92" s="82" t="s">
        <v>135</v>
      </c>
    </row>
    <row r="93" spans="1:8" x14ac:dyDescent="0.2">
      <c r="A93" s="83"/>
      <c r="B93" s="135" t="s">
        <v>113</v>
      </c>
      <c r="C93" s="130"/>
      <c r="D93" s="132">
        <f>F91</f>
        <v>0</v>
      </c>
      <c r="E93" s="136" t="s">
        <v>333</v>
      </c>
      <c r="F93" s="283">
        <v>0</v>
      </c>
      <c r="G93" s="134" t="s">
        <v>8</v>
      </c>
      <c r="H93" s="82"/>
    </row>
    <row r="94" spans="1:8" ht="13.5" thickBot="1" x14ac:dyDescent="0.25">
      <c r="A94" s="83"/>
      <c r="B94" s="133" t="s">
        <v>136</v>
      </c>
      <c r="C94" s="130"/>
      <c r="D94" s="132">
        <f>F91</f>
        <v>0</v>
      </c>
      <c r="E94" s="130" t="s">
        <v>137</v>
      </c>
      <c r="F94" s="287">
        <v>0</v>
      </c>
      <c r="G94" s="134" t="s">
        <v>7</v>
      </c>
      <c r="H94" s="82" t="s">
        <v>181</v>
      </c>
    </row>
    <row r="95" spans="1:8" ht="13.5" thickBot="1" x14ac:dyDescent="0.25">
      <c r="A95" s="83"/>
      <c r="B95" s="137"/>
      <c r="C95" s="138"/>
      <c r="D95" s="139"/>
      <c r="E95" s="139"/>
      <c r="F95" s="140"/>
      <c r="G95" s="141"/>
      <c r="H95" s="82"/>
    </row>
    <row r="96" spans="1:8" x14ac:dyDescent="0.2">
      <c r="A96" s="83"/>
      <c r="B96" s="81"/>
      <c r="C96" s="81"/>
      <c r="D96" s="81"/>
      <c r="E96" s="81"/>
      <c r="F96" s="81"/>
      <c r="G96" s="115"/>
      <c r="H96" s="82"/>
    </row>
    <row r="97" spans="1:8" x14ac:dyDescent="0.2">
      <c r="A97" s="86" t="s">
        <v>335</v>
      </c>
      <c r="B97" s="86" t="s">
        <v>5</v>
      </c>
      <c r="C97" s="86"/>
      <c r="D97" s="87"/>
      <c r="E97" s="87"/>
      <c r="F97" s="88"/>
      <c r="G97" s="142"/>
      <c r="H97" s="87"/>
    </row>
    <row r="98" spans="1:8" ht="39" customHeight="1" x14ac:dyDescent="0.2">
      <c r="A98" s="360" t="s">
        <v>336</v>
      </c>
      <c r="B98" s="361"/>
      <c r="C98" s="361"/>
      <c r="D98" s="152">
        <f>Summary!$D$18</f>
        <v>0</v>
      </c>
      <c r="E98" s="153" t="s">
        <v>7</v>
      </c>
      <c r="F98" s="88"/>
      <c r="G98" s="142"/>
      <c r="H98" s="87"/>
    </row>
    <row r="99" spans="1:8" ht="18" customHeight="1" thickBot="1" x14ac:dyDescent="0.25">
      <c r="A99" s="89"/>
      <c r="B99" s="150"/>
      <c r="C99" s="150"/>
      <c r="D99" s="87"/>
      <c r="E99" s="87"/>
      <c r="F99" s="88"/>
      <c r="G99" s="142"/>
      <c r="H99" s="87"/>
    </row>
    <row r="100" spans="1:8" x14ac:dyDescent="0.2">
      <c r="A100" s="89" t="s">
        <v>234</v>
      </c>
      <c r="B100" s="88" t="s">
        <v>10</v>
      </c>
      <c r="C100" s="88"/>
      <c r="D100" s="87"/>
      <c r="E100" s="87"/>
      <c r="F100" s="275">
        <v>0</v>
      </c>
      <c r="G100" s="143" t="s">
        <v>7</v>
      </c>
      <c r="H100" s="90" t="s">
        <v>241</v>
      </c>
    </row>
    <row r="101" spans="1:8" ht="13.5" thickBot="1" x14ac:dyDescent="0.25">
      <c r="A101" s="89" t="s">
        <v>235</v>
      </c>
      <c r="B101" s="88" t="s">
        <v>51</v>
      </c>
      <c r="C101" s="88"/>
      <c r="D101" s="87"/>
      <c r="E101" s="87"/>
      <c r="F101" s="277">
        <v>0</v>
      </c>
      <c r="G101" s="143" t="s">
        <v>7</v>
      </c>
      <c r="H101" s="87"/>
    </row>
    <row r="102" spans="1:8" ht="13.5" thickBot="1" x14ac:dyDescent="0.25">
      <c r="A102" s="89"/>
      <c r="B102" s="88"/>
      <c r="C102" s="88"/>
      <c r="D102" s="87"/>
      <c r="E102" s="87"/>
      <c r="F102" s="88"/>
      <c r="G102" s="143"/>
      <c r="H102" s="87"/>
    </row>
    <row r="103" spans="1:8" x14ac:dyDescent="0.2">
      <c r="A103" s="89" t="s">
        <v>236</v>
      </c>
      <c r="B103" s="88" t="s">
        <v>34</v>
      </c>
      <c r="C103" s="88"/>
      <c r="D103" s="87"/>
      <c r="E103" s="87"/>
      <c r="F103" s="279"/>
      <c r="G103" s="143" t="s">
        <v>15</v>
      </c>
      <c r="H103" s="87"/>
    </row>
    <row r="104" spans="1:8" x14ac:dyDescent="0.2">
      <c r="A104" s="89" t="s">
        <v>340</v>
      </c>
      <c r="B104" s="88" t="s">
        <v>35</v>
      </c>
      <c r="C104" s="88"/>
      <c r="D104" s="144">
        <f>F103</f>
        <v>0</v>
      </c>
      <c r="E104" s="88" t="s">
        <v>36</v>
      </c>
      <c r="F104" s="283">
        <v>0</v>
      </c>
      <c r="G104" s="143" t="s">
        <v>7</v>
      </c>
      <c r="H104" s="87"/>
    </row>
    <row r="105" spans="1:8" x14ac:dyDescent="0.2">
      <c r="A105" s="89" t="s">
        <v>341</v>
      </c>
      <c r="B105" s="88" t="s">
        <v>37</v>
      </c>
      <c r="C105" s="88"/>
      <c r="D105" s="144">
        <f>F103</f>
        <v>0</v>
      </c>
      <c r="E105" s="87" t="s">
        <v>38</v>
      </c>
      <c r="F105" s="146">
        <v>0</v>
      </c>
      <c r="G105" s="143" t="s">
        <v>6</v>
      </c>
      <c r="H105" s="87"/>
    </row>
    <row r="106" spans="1:8" x14ac:dyDescent="0.2">
      <c r="A106" s="89" t="s">
        <v>342</v>
      </c>
      <c r="B106" s="88" t="s">
        <v>39</v>
      </c>
      <c r="C106" s="88"/>
      <c r="D106" s="144">
        <f>F103</f>
        <v>0</v>
      </c>
      <c r="E106" s="88" t="s">
        <v>40</v>
      </c>
      <c r="F106" s="147"/>
      <c r="G106" s="143" t="s">
        <v>9</v>
      </c>
      <c r="H106" s="87"/>
    </row>
    <row r="107" spans="1:8" x14ac:dyDescent="0.2">
      <c r="A107" s="89" t="s">
        <v>343</v>
      </c>
      <c r="B107" s="143" t="s">
        <v>52</v>
      </c>
      <c r="C107" s="143"/>
      <c r="D107" s="144">
        <f>F103</f>
        <v>0</v>
      </c>
      <c r="E107" s="143" t="s">
        <v>53</v>
      </c>
      <c r="F107" s="288">
        <v>0</v>
      </c>
      <c r="G107" s="143" t="s">
        <v>0</v>
      </c>
      <c r="H107" s="87"/>
    </row>
    <row r="108" spans="1:8" ht="13.5" thickBot="1" x14ac:dyDescent="0.25">
      <c r="A108" s="89" t="s">
        <v>344</v>
      </c>
      <c r="B108" s="143" t="s">
        <v>88</v>
      </c>
      <c r="C108" s="143"/>
      <c r="D108" s="142"/>
      <c r="E108" s="143"/>
      <c r="F108" s="289"/>
      <c r="G108" s="143" t="s">
        <v>89</v>
      </c>
      <c r="H108" s="145" t="s">
        <v>123</v>
      </c>
    </row>
    <row r="109" spans="1:8" ht="13.5" thickBot="1" x14ac:dyDescent="0.25">
      <c r="A109" s="89"/>
      <c r="B109" s="143"/>
      <c r="C109" s="143"/>
      <c r="D109" s="142"/>
      <c r="E109" s="143"/>
      <c r="F109" s="143"/>
      <c r="G109" s="143"/>
      <c r="H109" s="87"/>
    </row>
    <row r="110" spans="1:8" x14ac:dyDescent="0.2">
      <c r="A110" s="89" t="s">
        <v>345</v>
      </c>
      <c r="B110" s="88" t="s">
        <v>41</v>
      </c>
      <c r="C110" s="88"/>
      <c r="D110" s="87"/>
      <c r="E110" s="87"/>
      <c r="F110" s="279"/>
      <c r="G110" s="143" t="s">
        <v>15</v>
      </c>
      <c r="H110" s="87"/>
    </row>
    <row r="111" spans="1:8" x14ac:dyDescent="0.2">
      <c r="A111" s="89" t="s">
        <v>346</v>
      </c>
      <c r="B111" s="88" t="s">
        <v>35</v>
      </c>
      <c r="C111" s="88"/>
      <c r="D111" s="144">
        <f>F110</f>
        <v>0</v>
      </c>
      <c r="E111" s="88" t="s">
        <v>36</v>
      </c>
      <c r="F111" s="283">
        <v>0</v>
      </c>
      <c r="G111" s="143" t="s">
        <v>7</v>
      </c>
      <c r="H111" s="87"/>
    </row>
    <row r="112" spans="1:8" x14ac:dyDescent="0.2">
      <c r="A112" s="89" t="s">
        <v>347</v>
      </c>
      <c r="B112" s="88" t="s">
        <v>37</v>
      </c>
      <c r="C112" s="88"/>
      <c r="D112" s="144">
        <f>F110</f>
        <v>0</v>
      </c>
      <c r="E112" s="87" t="s">
        <v>38</v>
      </c>
      <c r="F112" s="146">
        <v>0</v>
      </c>
      <c r="G112" s="143" t="s">
        <v>6</v>
      </c>
      <c r="H112" s="87"/>
    </row>
    <row r="113" spans="1:8" x14ac:dyDescent="0.2">
      <c r="A113" s="89" t="s">
        <v>348</v>
      </c>
      <c r="B113" s="88" t="s">
        <v>39</v>
      </c>
      <c r="C113" s="88"/>
      <c r="D113" s="144">
        <f>F110</f>
        <v>0</v>
      </c>
      <c r="E113" s="88" t="s">
        <v>40</v>
      </c>
      <c r="F113" s="147"/>
      <c r="G113" s="143" t="s">
        <v>9</v>
      </c>
      <c r="H113" s="87"/>
    </row>
    <row r="114" spans="1:8" x14ac:dyDescent="0.2">
      <c r="A114" s="89" t="s">
        <v>349</v>
      </c>
      <c r="B114" s="143" t="s">
        <v>52</v>
      </c>
      <c r="C114" s="143"/>
      <c r="D114" s="144">
        <f>F110</f>
        <v>0</v>
      </c>
      <c r="E114" s="143" t="s">
        <v>53</v>
      </c>
      <c r="F114" s="288">
        <v>0</v>
      </c>
      <c r="G114" s="143" t="s">
        <v>0</v>
      </c>
      <c r="H114" s="87"/>
    </row>
    <row r="115" spans="1:8" ht="13.5" thickBot="1" x14ac:dyDescent="0.25">
      <c r="A115" s="89" t="s">
        <v>350</v>
      </c>
      <c r="B115" s="143" t="s">
        <v>88</v>
      </c>
      <c r="C115" s="143"/>
      <c r="D115" s="142"/>
      <c r="E115" s="143"/>
      <c r="F115" s="289"/>
      <c r="G115" s="143" t="s">
        <v>89</v>
      </c>
      <c r="H115" s="145" t="s">
        <v>123</v>
      </c>
    </row>
    <row r="116" spans="1:8" x14ac:dyDescent="0.2">
      <c r="A116" s="89"/>
      <c r="B116" s="143"/>
      <c r="C116" s="143"/>
      <c r="D116" s="142"/>
      <c r="E116" s="143"/>
      <c r="F116" s="87"/>
      <c r="G116" s="143"/>
      <c r="H116" s="87"/>
    </row>
  </sheetData>
  <sheetProtection sheet="1" objects="1" scenarios="1" selectLockedCells="1"/>
  <mergeCells count="41">
    <mergeCell ref="A82:C83"/>
    <mergeCell ref="A98:C98"/>
    <mergeCell ref="B89:G89"/>
    <mergeCell ref="B90:G90"/>
    <mergeCell ref="C79:D79"/>
    <mergeCell ref="C71:D71"/>
    <mergeCell ref="C75:D75"/>
    <mergeCell ref="C76:D76"/>
    <mergeCell ref="C77:D77"/>
    <mergeCell ref="C78:D78"/>
    <mergeCell ref="C63:D63"/>
    <mergeCell ref="C67:D67"/>
    <mergeCell ref="C68:D68"/>
    <mergeCell ref="C69:D69"/>
    <mergeCell ref="C70:D70"/>
    <mergeCell ref="C55:D55"/>
    <mergeCell ref="C59:D59"/>
    <mergeCell ref="C60:D60"/>
    <mergeCell ref="C61:D61"/>
    <mergeCell ref="C62:D62"/>
    <mergeCell ref="B21:C22"/>
    <mergeCell ref="C51:D51"/>
    <mergeCell ref="C52:D52"/>
    <mergeCell ref="C53:D53"/>
    <mergeCell ref="C54:D54"/>
    <mergeCell ref="C28:D28"/>
    <mergeCell ref="C29:D29"/>
    <mergeCell ref="C30:D30"/>
    <mergeCell ref="C31:D31"/>
    <mergeCell ref="B1:H1"/>
    <mergeCell ref="A2:H2"/>
    <mergeCell ref="H15:H18"/>
    <mergeCell ref="C14:E14"/>
    <mergeCell ref="C15:E15"/>
    <mergeCell ref="E5:F5"/>
    <mergeCell ref="E6:F6"/>
    <mergeCell ref="E7:F7"/>
    <mergeCell ref="E8:F8"/>
    <mergeCell ref="E9:F9"/>
    <mergeCell ref="E10:F10"/>
    <mergeCell ref="E11:F11"/>
  </mergeCells>
  <dataValidations count="1">
    <dataValidation type="whole" allowBlank="1" showInputMessage="1" showErrorMessage="1" errorTitle="Years" error="Please enter a whole number of years from 1 to 30." sqref="F106 F113">
      <formula1>1</formula1>
      <formula2>30</formula2>
    </dataValidation>
  </dataValidations>
  <pageMargins left="0.7" right="0.7" top="0.75" bottom="0.75" header="0.3" footer="0.3"/>
  <pageSetup paperSize="9" scale="48" orientation="landscape"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F39"/>
  <sheetViews>
    <sheetView view="pageBreakPreview" zoomScaleNormal="70" zoomScaleSheetLayoutView="100" workbookViewId="0">
      <selection activeCell="C26" sqref="C26"/>
    </sheetView>
  </sheetViews>
  <sheetFormatPr defaultRowHeight="12.75" x14ac:dyDescent="0.2"/>
  <cols>
    <col min="1" max="1" width="3.42578125" customWidth="1"/>
    <col min="2" max="2" width="48" customWidth="1"/>
    <col min="3" max="3" width="28.42578125" customWidth="1"/>
    <col min="4" max="4" width="14.28515625" customWidth="1"/>
    <col min="5" max="5" width="14" customWidth="1"/>
    <col min="6" max="6" width="87.140625" customWidth="1"/>
  </cols>
  <sheetData>
    <row r="1" spans="1:6" ht="23.25" x14ac:dyDescent="0.35">
      <c r="A1" s="78"/>
      <c r="B1" s="342" t="s">
        <v>239</v>
      </c>
      <c r="C1" s="342"/>
      <c r="D1" s="342"/>
      <c r="E1" s="342"/>
      <c r="F1" s="342"/>
    </row>
    <row r="2" spans="1:6" ht="36" customHeight="1" x14ac:dyDescent="0.2">
      <c r="A2" s="343" t="s">
        <v>393</v>
      </c>
      <c r="B2" s="343"/>
      <c r="C2" s="343"/>
      <c r="D2" s="343"/>
      <c r="E2" s="343"/>
      <c r="F2" s="343"/>
    </row>
    <row r="3" spans="1:6" ht="17.100000000000001" customHeight="1" x14ac:dyDescent="0.2">
      <c r="A3" s="155"/>
      <c r="B3" s="156" t="s">
        <v>1</v>
      </c>
      <c r="C3" s="92"/>
      <c r="D3" s="158">
        <f>Questionaire!$E$5</f>
        <v>0</v>
      </c>
      <c r="E3" s="155"/>
      <c r="F3" s="155"/>
    </row>
    <row r="4" spans="1:6" ht="17.100000000000001" customHeight="1" x14ac:dyDescent="0.2">
      <c r="A4" s="155"/>
      <c r="B4" s="157" t="s">
        <v>44</v>
      </c>
      <c r="C4" s="92"/>
      <c r="D4" s="158">
        <f>Questionaire!$E$6</f>
        <v>0</v>
      </c>
      <c r="E4" s="155"/>
      <c r="F4" s="155"/>
    </row>
    <row r="5" spans="1:6" ht="17.100000000000001" customHeight="1" x14ac:dyDescent="0.2">
      <c r="A5" s="92"/>
      <c r="B5" s="157" t="s">
        <v>45</v>
      </c>
      <c r="C5" s="92"/>
      <c r="D5" s="158">
        <f>Questionaire!$E$7</f>
        <v>0</v>
      </c>
      <c r="E5" s="92"/>
      <c r="F5" s="92"/>
    </row>
    <row r="6" spans="1:6" ht="17.100000000000001" customHeight="1" x14ac:dyDescent="0.2">
      <c r="A6" s="78"/>
      <c r="B6" s="1" t="s">
        <v>379</v>
      </c>
      <c r="C6" s="1"/>
      <c r="D6" s="1" t="s">
        <v>27</v>
      </c>
      <c r="E6" s="1" t="s">
        <v>4</v>
      </c>
      <c r="F6" s="1" t="s">
        <v>352</v>
      </c>
    </row>
    <row r="7" spans="1:6" ht="17.100000000000001" customHeight="1" x14ac:dyDescent="0.2">
      <c r="A7" s="169" t="s">
        <v>213</v>
      </c>
      <c r="B7" s="169" t="s">
        <v>248</v>
      </c>
      <c r="C7" s="170"/>
      <c r="D7" s="170"/>
      <c r="E7" s="170"/>
      <c r="F7" s="170"/>
    </row>
    <row r="8" spans="1:6" ht="17.100000000000001" customHeight="1" x14ac:dyDescent="0.2">
      <c r="A8" s="170"/>
      <c r="B8" s="170" t="str">
        <f>Questionaire!$E$16</f>
        <v>Scenario: Strong</v>
      </c>
      <c r="C8" s="170"/>
      <c r="D8" s="193">
        <f>Questionaire!$F$16</f>
        <v>0</v>
      </c>
      <c r="E8" s="171" t="s">
        <v>8</v>
      </c>
      <c r="F8" s="171" t="s">
        <v>399</v>
      </c>
    </row>
    <row r="9" spans="1:6" ht="17.100000000000001" customHeight="1" x14ac:dyDescent="0.2">
      <c r="A9" s="170"/>
      <c r="B9" s="170" t="str">
        <f>Questionaire!$E$17</f>
        <v>Scenario: Stable</v>
      </c>
      <c r="C9" s="170"/>
      <c r="D9" s="193">
        <f>Questionaire!$F$17</f>
        <v>0</v>
      </c>
      <c r="E9" s="171" t="s">
        <v>8</v>
      </c>
      <c r="F9" s="171" t="s">
        <v>400</v>
      </c>
    </row>
    <row r="10" spans="1:6" ht="17.100000000000001" customHeight="1" x14ac:dyDescent="0.2">
      <c r="A10" s="170"/>
      <c r="B10" s="170" t="str">
        <f>Questionaire!$E$18</f>
        <v>Scenario: Weak</v>
      </c>
      <c r="C10" s="170"/>
      <c r="D10" s="193">
        <f>Questionaire!$F$18</f>
        <v>0</v>
      </c>
      <c r="E10" s="171" t="s">
        <v>8</v>
      </c>
      <c r="F10" s="171" t="s">
        <v>401</v>
      </c>
    </row>
    <row r="11" spans="1:6" ht="17.100000000000001" customHeight="1" x14ac:dyDescent="0.2">
      <c r="A11" s="170"/>
      <c r="B11" s="170"/>
      <c r="C11" s="170"/>
      <c r="D11" s="170"/>
      <c r="E11" s="170"/>
      <c r="F11" s="170"/>
    </row>
    <row r="12" spans="1:6" ht="17.100000000000001" customHeight="1" x14ac:dyDescent="0.2">
      <c r="A12" s="172" t="s">
        <v>214</v>
      </c>
      <c r="B12" s="172" t="s">
        <v>249</v>
      </c>
      <c r="C12" s="173"/>
      <c r="D12" s="173"/>
      <c r="E12" s="173"/>
      <c r="F12" s="173"/>
    </row>
    <row r="13" spans="1:6" ht="17.100000000000001" customHeight="1" x14ac:dyDescent="0.2">
      <c r="A13" s="173"/>
      <c r="B13" s="174" t="s">
        <v>390</v>
      </c>
      <c r="C13" s="173"/>
      <c r="D13" s="191">
        <f>SUM(Questionaire!$F$22:$F$26)</f>
        <v>0</v>
      </c>
      <c r="E13" s="174" t="s">
        <v>7</v>
      </c>
      <c r="F13" s="173"/>
    </row>
    <row r="14" spans="1:6" ht="17.100000000000001" customHeight="1" x14ac:dyDescent="0.2">
      <c r="A14" s="173"/>
      <c r="B14" s="174" t="s">
        <v>391</v>
      </c>
      <c r="C14" s="173"/>
      <c r="D14" s="191">
        <f>SUM(Questionaire!$F$28:$F$31)</f>
        <v>0</v>
      </c>
      <c r="E14" s="174" t="s">
        <v>8</v>
      </c>
      <c r="F14" s="173"/>
    </row>
    <row r="15" spans="1:6" ht="17.100000000000001" customHeight="1" x14ac:dyDescent="0.2">
      <c r="A15" s="173"/>
      <c r="B15" s="174" t="s">
        <v>383</v>
      </c>
      <c r="C15" s="173"/>
      <c r="D15" s="191">
        <f>SUM(Questionaire!$F$33:$F$45)</f>
        <v>0</v>
      </c>
      <c r="E15" s="174" t="s">
        <v>8</v>
      </c>
      <c r="F15" s="173"/>
    </row>
    <row r="16" spans="1:6" ht="17.100000000000001" customHeight="1" x14ac:dyDescent="0.2">
      <c r="A16" s="173"/>
      <c r="B16" s="174" t="s">
        <v>384</v>
      </c>
      <c r="C16" s="175"/>
      <c r="D16" s="192">
        <f>Questionaire!$F$47</f>
        <v>0</v>
      </c>
      <c r="E16" s="175" t="s">
        <v>6</v>
      </c>
      <c r="F16" s="174" t="s">
        <v>370</v>
      </c>
    </row>
    <row r="17" spans="1:6" ht="17.100000000000001" customHeight="1" x14ac:dyDescent="0.2">
      <c r="A17" s="173"/>
      <c r="B17" s="173"/>
      <c r="C17" s="173"/>
      <c r="D17" s="173"/>
      <c r="E17" s="173"/>
      <c r="F17" s="173"/>
    </row>
    <row r="18" spans="1:6" ht="17.100000000000001" customHeight="1" x14ac:dyDescent="0.2">
      <c r="A18" s="176" t="s">
        <v>223</v>
      </c>
      <c r="B18" s="176" t="s">
        <v>300</v>
      </c>
      <c r="C18" s="177"/>
      <c r="D18" s="177"/>
      <c r="E18" s="177"/>
      <c r="F18" s="177"/>
    </row>
    <row r="19" spans="1:6" ht="17.100000000000001" customHeight="1" x14ac:dyDescent="0.2">
      <c r="A19" s="177"/>
      <c r="B19" s="178" t="s">
        <v>354</v>
      </c>
      <c r="C19" s="178"/>
      <c r="D19" s="159">
        <f>'Energy Calculation'!$C$8</f>
        <v>0</v>
      </c>
      <c r="E19" s="178" t="s">
        <v>24</v>
      </c>
      <c r="F19" s="178" t="s">
        <v>382</v>
      </c>
    </row>
    <row r="20" spans="1:6" ht="17.100000000000001" customHeight="1" x14ac:dyDescent="0.2">
      <c r="A20" s="177"/>
      <c r="B20" s="179" t="s">
        <v>385</v>
      </c>
      <c r="C20" s="179"/>
      <c r="D20" s="160">
        <f>(Questionaire!$F$51*Questionaire!$F$55)+(Questionaire!$F$59*Questionaire!$F$63)+(Questionaire!$F$67*Questionaire!$F$71)+(Questionaire!$F$75*Questionaire!$F$79)</f>
        <v>0</v>
      </c>
      <c r="E20" s="179" t="s">
        <v>7</v>
      </c>
      <c r="F20" s="178" t="s">
        <v>382</v>
      </c>
    </row>
    <row r="21" spans="1:6" ht="17.100000000000001" customHeight="1" x14ac:dyDescent="0.2">
      <c r="A21" s="177"/>
      <c r="B21" s="179" t="s">
        <v>386</v>
      </c>
      <c r="C21" s="179"/>
      <c r="D21" s="160">
        <f>Questionaire!$F$86</f>
        <v>0</v>
      </c>
      <c r="E21" s="179" t="s">
        <v>7</v>
      </c>
      <c r="F21" s="178" t="s">
        <v>382</v>
      </c>
    </row>
    <row r="22" spans="1:6" ht="17.100000000000001" customHeight="1" x14ac:dyDescent="0.2">
      <c r="A22" s="177"/>
      <c r="B22" s="180" t="s">
        <v>121</v>
      </c>
      <c r="C22" s="181"/>
      <c r="D22" s="160">
        <f>Questionaire!$F$56+Questionaire!$F$64+Questionaire!$F$72+Questionaire!$F$80</f>
        <v>0</v>
      </c>
      <c r="E22" s="182" t="s">
        <v>8</v>
      </c>
      <c r="F22" s="178" t="s">
        <v>389</v>
      </c>
    </row>
    <row r="23" spans="1:6" ht="17.100000000000001" customHeight="1" x14ac:dyDescent="0.2">
      <c r="A23" s="177"/>
      <c r="B23" s="179" t="s">
        <v>387</v>
      </c>
      <c r="C23" s="181"/>
      <c r="D23" s="160">
        <f>'Energy Calculation'!$C$20</f>
        <v>0</v>
      </c>
      <c r="E23" s="182" t="s">
        <v>8</v>
      </c>
      <c r="F23" s="178" t="s">
        <v>389</v>
      </c>
    </row>
    <row r="24" spans="1:6" ht="17.100000000000001" customHeight="1" x14ac:dyDescent="0.2">
      <c r="A24" s="177"/>
      <c r="B24" s="179" t="s">
        <v>371</v>
      </c>
      <c r="C24" s="183"/>
      <c r="D24" s="161">
        <f>'Energy Calculation'!$B$8</f>
        <v>0</v>
      </c>
      <c r="E24" s="179" t="s">
        <v>30</v>
      </c>
      <c r="F24" s="179" t="s">
        <v>131</v>
      </c>
    </row>
    <row r="25" spans="1:6" ht="17.100000000000001" customHeight="1" x14ac:dyDescent="0.2">
      <c r="A25" s="177"/>
      <c r="B25" s="178" t="s">
        <v>372</v>
      </c>
      <c r="C25" s="184"/>
      <c r="D25" s="161">
        <f>'Energy Calculation'!$F$8</f>
        <v>0</v>
      </c>
      <c r="E25" s="179" t="s">
        <v>84</v>
      </c>
      <c r="F25" s="183" t="s">
        <v>132</v>
      </c>
    </row>
    <row r="26" spans="1:6" ht="17.100000000000001" customHeight="1" x14ac:dyDescent="0.2">
      <c r="A26" s="177"/>
      <c r="B26" s="178" t="s">
        <v>373</v>
      </c>
      <c r="C26" s="184"/>
      <c r="D26" s="161">
        <f>'Energy Calculation'!$B$11</f>
        <v>0</v>
      </c>
      <c r="E26" s="179" t="s">
        <v>374</v>
      </c>
      <c r="F26" s="179" t="s">
        <v>375</v>
      </c>
    </row>
    <row r="27" spans="1:6" ht="17.100000000000001" customHeight="1" x14ac:dyDescent="0.2">
      <c r="A27" s="177"/>
      <c r="B27" s="178" t="s">
        <v>376</v>
      </c>
      <c r="C27" s="184"/>
      <c r="D27" s="161">
        <f>'Energy Calculation'!$B$15</f>
        <v>0</v>
      </c>
      <c r="E27" s="179" t="s">
        <v>129</v>
      </c>
      <c r="F27" s="179" t="s">
        <v>377</v>
      </c>
    </row>
    <row r="28" spans="1:6" ht="17.100000000000001" customHeight="1" x14ac:dyDescent="0.2">
      <c r="A28" s="177"/>
      <c r="B28" s="178" t="s">
        <v>467</v>
      </c>
      <c r="C28" s="178"/>
      <c r="D28" s="162" t="str">
        <f>'Energy Calculation'!$B$12</f>
        <v>No</v>
      </c>
      <c r="E28" s="179" t="s">
        <v>101</v>
      </c>
      <c r="F28" s="179" t="s">
        <v>378</v>
      </c>
    </row>
    <row r="29" spans="1:6" ht="17.100000000000001" customHeight="1" x14ac:dyDescent="0.2">
      <c r="A29" s="177"/>
      <c r="B29" s="178" t="s">
        <v>353</v>
      </c>
      <c r="C29" s="178"/>
      <c r="D29" s="163">
        <f>Questionaire!$F$85</f>
        <v>1</v>
      </c>
      <c r="E29" s="179" t="s">
        <v>31</v>
      </c>
      <c r="F29" s="179" t="s">
        <v>362</v>
      </c>
    </row>
    <row r="30" spans="1:6" ht="17.100000000000001" customHeight="1" x14ac:dyDescent="0.2">
      <c r="A30" s="177"/>
      <c r="B30" s="178" t="s">
        <v>368</v>
      </c>
      <c r="C30" s="178"/>
      <c r="D30" s="163">
        <f>'Energy Calculation'!$B$27</f>
        <v>37</v>
      </c>
      <c r="E30" s="179" t="s">
        <v>367</v>
      </c>
      <c r="F30" s="179" t="s">
        <v>369</v>
      </c>
    </row>
    <row r="31" spans="1:6" ht="17.100000000000001" customHeight="1" x14ac:dyDescent="0.2">
      <c r="A31" s="177"/>
      <c r="B31" s="178"/>
      <c r="C31" s="178"/>
      <c r="D31" s="185"/>
      <c r="E31" s="179"/>
      <c r="F31" s="179"/>
    </row>
    <row r="32" spans="1:6" ht="17.100000000000001" customHeight="1" x14ac:dyDescent="0.2">
      <c r="A32" s="186" t="s">
        <v>335</v>
      </c>
      <c r="B32" s="186" t="s">
        <v>5</v>
      </c>
      <c r="C32" s="187"/>
      <c r="D32" s="187"/>
      <c r="E32" s="187"/>
      <c r="F32" s="187"/>
    </row>
    <row r="33" spans="1:6" ht="17.100000000000001" customHeight="1" x14ac:dyDescent="0.2">
      <c r="A33" s="186"/>
      <c r="B33" s="188" t="s">
        <v>380</v>
      </c>
      <c r="C33" s="187"/>
      <c r="D33" s="165">
        <f>Summary!$D$18</f>
        <v>0</v>
      </c>
      <c r="E33" s="188" t="s">
        <v>7</v>
      </c>
      <c r="F33" s="188" t="s">
        <v>381</v>
      </c>
    </row>
    <row r="34" spans="1:6" ht="17.100000000000001" customHeight="1" x14ac:dyDescent="0.2">
      <c r="A34" s="187"/>
      <c r="B34" s="188" t="s">
        <v>363</v>
      </c>
      <c r="C34" s="187"/>
      <c r="D34" s="166">
        <f>Questionaire!$F$100+Questionaire!$F$101</f>
        <v>0</v>
      </c>
      <c r="E34" s="188" t="s">
        <v>7</v>
      </c>
      <c r="F34" s="154" t="s">
        <v>364</v>
      </c>
    </row>
    <row r="35" spans="1:6" ht="30.75" customHeight="1" x14ac:dyDescent="0.2">
      <c r="A35" s="187"/>
      <c r="B35" s="188" t="s">
        <v>355</v>
      </c>
      <c r="C35" s="188"/>
      <c r="D35" s="164">
        <f>Questionaire!$F$104+Questionaire!$F$111</f>
        <v>0</v>
      </c>
      <c r="E35" s="154" t="s">
        <v>7</v>
      </c>
      <c r="F35" s="189" t="s">
        <v>388</v>
      </c>
    </row>
    <row r="36" spans="1:6" ht="17.100000000000001" customHeight="1" x14ac:dyDescent="0.2">
      <c r="A36" s="187"/>
      <c r="B36" s="188" t="s">
        <v>356</v>
      </c>
      <c r="C36" s="188"/>
      <c r="D36" s="167">
        <f>AVERAGE(Questionaire!$F$105, Questionaire!$F$112)</f>
        <v>0</v>
      </c>
      <c r="E36" s="187" t="s">
        <v>6</v>
      </c>
      <c r="F36" s="188" t="s">
        <v>359</v>
      </c>
    </row>
    <row r="37" spans="1:6" ht="17.100000000000001" customHeight="1" x14ac:dyDescent="0.2">
      <c r="A37" s="187"/>
      <c r="B37" s="187" t="s">
        <v>358</v>
      </c>
      <c r="C37" s="187"/>
      <c r="D37" s="168" t="e">
        <f>AVERAGE(Questionaire!$F$106,Questionaire!$F$113)</f>
        <v>#DIV/0!</v>
      </c>
      <c r="E37" s="187" t="s">
        <v>9</v>
      </c>
      <c r="F37" s="188" t="s">
        <v>360</v>
      </c>
    </row>
    <row r="38" spans="1:6" ht="17.100000000000001" customHeight="1" x14ac:dyDescent="0.2">
      <c r="A38" s="187"/>
      <c r="B38" s="188" t="s">
        <v>361</v>
      </c>
      <c r="C38" s="190">
        <f>Questionaire!$F$103</f>
        <v>0</v>
      </c>
      <c r="D38" s="166" t="str">
        <f>'1st Loan Repayment'!Scheduled_Monthly_Payment</f>
        <v>0</v>
      </c>
      <c r="E38" s="187" t="s">
        <v>8</v>
      </c>
      <c r="F38" s="187" t="s">
        <v>357</v>
      </c>
    </row>
    <row r="39" spans="1:6" ht="17.100000000000001" customHeight="1" x14ac:dyDescent="0.2">
      <c r="A39" s="187"/>
      <c r="B39" s="188" t="s">
        <v>361</v>
      </c>
      <c r="C39" s="190">
        <f>Questionaire!F110</f>
        <v>0</v>
      </c>
      <c r="D39" s="166" t="str">
        <f>'2nd Loan Repayment'!Scheduled_Monthly_Payment</f>
        <v>0</v>
      </c>
      <c r="E39" s="187" t="s">
        <v>8</v>
      </c>
      <c r="F39" s="187" t="s">
        <v>357</v>
      </c>
    </row>
  </sheetData>
  <sheetProtection selectLockedCells="1" selectUnlockedCells="1"/>
  <mergeCells count="2">
    <mergeCell ref="B1:F1"/>
    <mergeCell ref="A2:F2"/>
  </mergeCells>
  <pageMargins left="0.7" right="0.7" top="0.75" bottom="0.75" header="0.3" footer="0.3"/>
  <pageSetup paperSize="9" scale="68" orientation="landscape" r:id="rId1"/>
  <drawing r:id="rId2"/>
  <extLst>
    <ext xmlns:x14="http://schemas.microsoft.com/office/spreadsheetml/2009/9/main" uri="{78C0D931-6437-407d-A8EE-F0AAD7539E65}">
      <x14:conditionalFormattings>
        <x14:conditionalFormatting xmlns:xm="http://schemas.microsoft.com/office/excel/2006/main">
          <x14:cfRule type="expression" priority="19" id="{E235A2C5-893A-4709-AA36-001707376D3B}">
            <xm:f>Summary!$D$18&gt;Summary!$D$8+Summary!$D$9</xm:f>
            <x14:dxf>
              <font>
                <b/>
                <i val="0"/>
                <color rgb="FFFF0000"/>
              </font>
              <fill>
                <patternFill>
                  <bgColor theme="9" tint="0.79998168889431442"/>
                </patternFill>
              </fill>
            </x14:dxf>
          </x14:cfRule>
          <xm:sqref>D35</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111"/>
  <sheetViews>
    <sheetView view="pageBreakPreview" topLeftCell="A79" zoomScaleNormal="70" zoomScaleSheetLayoutView="100" zoomScalePageLayoutView="90" workbookViewId="0">
      <selection activeCell="H22" sqref="H22:I22"/>
    </sheetView>
  </sheetViews>
  <sheetFormatPr defaultRowHeight="12.75" x14ac:dyDescent="0.2"/>
  <cols>
    <col min="1" max="1" width="3.28515625" style="25" customWidth="1"/>
    <col min="2" max="2" width="38.42578125" style="69" customWidth="1"/>
    <col min="3" max="4" width="12.85546875" style="69" customWidth="1"/>
    <col min="5" max="5" width="9.85546875" style="69" customWidth="1"/>
    <col min="6" max="6" width="13.85546875" style="69" customWidth="1"/>
    <col min="7" max="7" width="10.85546875" style="69" customWidth="1"/>
    <col min="8" max="8" width="8.7109375" style="69" customWidth="1"/>
    <col min="9" max="9" width="26.140625" style="69" customWidth="1"/>
    <col min="10" max="10" width="2.28515625" style="69" customWidth="1"/>
    <col min="11" max="11" width="9.140625" style="25" hidden="1" customWidth="1"/>
    <col min="12" max="16384" width="9.140625" style="25"/>
  </cols>
  <sheetData>
    <row r="1" spans="1:11" ht="23.25" x14ac:dyDescent="0.35">
      <c r="A1" s="78"/>
      <c r="B1" s="401" t="s">
        <v>91</v>
      </c>
      <c r="C1" s="401"/>
      <c r="D1" s="401"/>
      <c r="E1" s="401"/>
      <c r="F1" s="401"/>
      <c r="G1" s="401"/>
      <c r="H1" s="401"/>
      <c r="I1" s="401"/>
      <c r="J1" s="67"/>
      <c r="K1" s="68"/>
    </row>
    <row r="2" spans="1:11" ht="15" customHeight="1" thickBot="1" x14ac:dyDescent="0.25">
      <c r="A2" s="255"/>
      <c r="B2" s="256"/>
      <c r="C2" s="256"/>
      <c r="D2" s="368" t="s">
        <v>27</v>
      </c>
      <c r="E2" s="368"/>
      <c r="F2" s="368"/>
      <c r="G2" s="1" t="s">
        <v>4</v>
      </c>
      <c r="H2" s="258" t="s">
        <v>454</v>
      </c>
      <c r="I2" s="257"/>
      <c r="J2" s="209"/>
    </row>
    <row r="3" spans="1:11" ht="14.1" customHeight="1" x14ac:dyDescent="0.2">
      <c r="A3" s="194"/>
      <c r="B3" s="219" t="s">
        <v>124</v>
      </c>
      <c r="C3" s="220"/>
      <c r="D3" s="219"/>
      <c r="E3" s="220"/>
      <c r="F3" s="221"/>
      <c r="G3" s="222"/>
      <c r="H3" s="371"/>
      <c r="I3" s="372"/>
      <c r="J3" s="209"/>
    </row>
    <row r="4" spans="1:11" ht="14.1" customHeight="1" x14ac:dyDescent="0.2">
      <c r="A4" s="194"/>
      <c r="B4" s="391" t="s">
        <v>1</v>
      </c>
      <c r="C4" s="392"/>
      <c r="D4" s="402">
        <f>Questionaire!$E$5</f>
        <v>0</v>
      </c>
      <c r="E4" s="403"/>
      <c r="F4" s="404"/>
      <c r="G4" s="223" t="s">
        <v>15</v>
      </c>
      <c r="H4" s="369"/>
      <c r="I4" s="370"/>
      <c r="J4" s="209"/>
    </row>
    <row r="5" spans="1:11" ht="14.1" customHeight="1" x14ac:dyDescent="0.2">
      <c r="A5" s="194"/>
      <c r="B5" s="393" t="s">
        <v>44</v>
      </c>
      <c r="C5" s="394"/>
      <c r="D5" s="402">
        <f>Questionaire!$E$6</f>
        <v>0</v>
      </c>
      <c r="E5" s="403"/>
      <c r="F5" s="404"/>
      <c r="G5" s="223" t="s">
        <v>15</v>
      </c>
      <c r="H5" s="369"/>
      <c r="I5" s="370"/>
      <c r="J5" s="209"/>
    </row>
    <row r="6" spans="1:11" ht="14.1" customHeight="1" x14ac:dyDescent="0.2">
      <c r="A6" s="194"/>
      <c r="B6" s="393" t="s">
        <v>45</v>
      </c>
      <c r="C6" s="394"/>
      <c r="D6" s="402">
        <f>Questionaire!$E$7</f>
        <v>0</v>
      </c>
      <c r="E6" s="403"/>
      <c r="F6" s="404"/>
      <c r="G6" s="223" t="s">
        <v>15</v>
      </c>
      <c r="H6" s="369"/>
      <c r="I6" s="370"/>
      <c r="J6" s="209"/>
    </row>
    <row r="7" spans="1:11" ht="13.5" customHeight="1" x14ac:dyDescent="0.2">
      <c r="A7" s="194"/>
      <c r="B7" s="393" t="s">
        <v>117</v>
      </c>
      <c r="C7" s="394"/>
      <c r="D7" s="405">
        <f>D12+D13</f>
        <v>0</v>
      </c>
      <c r="E7" s="406"/>
      <c r="F7" s="407"/>
      <c r="G7" s="223" t="s">
        <v>7</v>
      </c>
      <c r="H7" s="375" t="s">
        <v>116</v>
      </c>
      <c r="I7" s="376"/>
      <c r="J7" s="209"/>
    </row>
    <row r="8" spans="1:11" ht="14.1" customHeight="1" x14ac:dyDescent="0.2">
      <c r="A8" s="194"/>
      <c r="B8" s="393" t="s">
        <v>118</v>
      </c>
      <c r="C8" s="394"/>
      <c r="D8" s="385">
        <f>Questionaire!$F$100+Questionaire!$F$101</f>
        <v>0</v>
      </c>
      <c r="E8" s="386"/>
      <c r="F8" s="408"/>
      <c r="G8" s="223" t="s">
        <v>7</v>
      </c>
      <c r="H8" s="375"/>
      <c r="I8" s="376"/>
      <c r="J8" s="209"/>
    </row>
    <row r="9" spans="1:11" ht="27" customHeight="1" thickBot="1" x14ac:dyDescent="0.25">
      <c r="A9" s="194"/>
      <c r="B9" s="395" t="s">
        <v>119</v>
      </c>
      <c r="C9" s="396"/>
      <c r="D9" s="409">
        <f>Questionaire!$F$104+Questionaire!$F$111</f>
        <v>0</v>
      </c>
      <c r="E9" s="410"/>
      <c r="F9" s="411"/>
      <c r="G9" s="225" t="s">
        <v>7</v>
      </c>
      <c r="H9" s="377" t="s">
        <v>238</v>
      </c>
      <c r="I9" s="378"/>
      <c r="J9" s="209"/>
    </row>
    <row r="10" spans="1:11" ht="14.1" customHeight="1" thickBot="1" x14ac:dyDescent="0.25">
      <c r="A10" s="194"/>
      <c r="B10" s="209"/>
      <c r="C10" s="209"/>
      <c r="D10" s="209"/>
      <c r="E10" s="209"/>
      <c r="F10" s="218"/>
      <c r="G10" s="226"/>
      <c r="H10" s="209"/>
      <c r="I10" s="218"/>
      <c r="J10" s="209"/>
    </row>
    <row r="11" spans="1:11" ht="14.1" customHeight="1" x14ac:dyDescent="0.2">
      <c r="A11" s="194"/>
      <c r="B11" s="219" t="s">
        <v>394</v>
      </c>
      <c r="C11" s="220"/>
      <c r="D11" s="219"/>
      <c r="E11" s="220"/>
      <c r="F11" s="220"/>
      <c r="G11" s="227"/>
      <c r="H11" s="373"/>
      <c r="I11" s="374"/>
      <c r="J11" s="209"/>
    </row>
    <row r="12" spans="1:11" ht="14.1" customHeight="1" x14ac:dyDescent="0.2">
      <c r="A12" s="194"/>
      <c r="B12" s="393" t="s">
        <v>49</v>
      </c>
      <c r="C12" s="394"/>
      <c r="D12" s="385">
        <f>(Questionaire!$F$51*Questionaire!$F$55)+(Questionaire!$F$59*Questionaire!$F$63)+(Questionaire!$F$67*Questionaire!$F$71)+(Questionaire!$F$75*Questionaire!$F$79)</f>
        <v>0</v>
      </c>
      <c r="E12" s="386"/>
      <c r="F12" s="386"/>
      <c r="G12" s="223" t="s">
        <v>7</v>
      </c>
      <c r="H12" s="369"/>
      <c r="I12" s="370"/>
      <c r="J12" s="209"/>
    </row>
    <row r="13" spans="1:11" ht="14.1" customHeight="1" x14ac:dyDescent="0.2">
      <c r="A13" s="194"/>
      <c r="B13" s="393" t="s">
        <v>50</v>
      </c>
      <c r="C13" s="394"/>
      <c r="D13" s="385">
        <f>Questionaire!$F$86</f>
        <v>0</v>
      </c>
      <c r="E13" s="386"/>
      <c r="F13" s="386"/>
      <c r="G13" s="223" t="s">
        <v>7</v>
      </c>
      <c r="H13" s="369"/>
      <c r="I13" s="370"/>
      <c r="J13" s="209"/>
    </row>
    <row r="14" spans="1:11" ht="14.1" customHeight="1" x14ac:dyDescent="0.2">
      <c r="A14" s="194"/>
      <c r="B14" s="397" t="s">
        <v>304</v>
      </c>
      <c r="C14" s="398"/>
      <c r="D14" s="385">
        <f>SUM('12-Month Cash Flow'!$C$14:$C$15)</f>
        <v>0</v>
      </c>
      <c r="E14" s="386"/>
      <c r="F14" s="386"/>
      <c r="G14" s="223" t="s">
        <v>7</v>
      </c>
      <c r="H14" s="369"/>
      <c r="I14" s="370"/>
      <c r="J14" s="209"/>
    </row>
    <row r="15" spans="1:11" ht="14.1" customHeight="1" x14ac:dyDescent="0.2">
      <c r="A15" s="194"/>
      <c r="B15" s="393" t="s">
        <v>130</v>
      </c>
      <c r="C15" s="394"/>
      <c r="D15" s="385">
        <f>(Questionaire!$F$104*Questionaire!$F$107)+(Questionaire!$F$111*Questionaire!$F$114)</f>
        <v>0</v>
      </c>
      <c r="E15" s="386"/>
      <c r="F15" s="386"/>
      <c r="G15" s="223" t="s">
        <v>7</v>
      </c>
      <c r="H15" s="369"/>
      <c r="I15" s="370"/>
      <c r="J15" s="209"/>
    </row>
    <row r="16" spans="1:11" ht="14.1" customHeight="1" x14ac:dyDescent="0.2">
      <c r="A16" s="194"/>
      <c r="B16" s="397" t="s">
        <v>398</v>
      </c>
      <c r="C16" s="398"/>
      <c r="D16" s="385">
        <f>SUM(Questionaire!$F$22:$F$26)</f>
        <v>0</v>
      </c>
      <c r="E16" s="386"/>
      <c r="F16" s="386"/>
      <c r="G16" s="228" t="s">
        <v>7</v>
      </c>
      <c r="H16" s="379"/>
      <c r="I16" s="380"/>
      <c r="J16" s="209"/>
    </row>
    <row r="17" spans="1:10" ht="14.1" customHeight="1" thickBot="1" x14ac:dyDescent="0.25">
      <c r="A17" s="194"/>
      <c r="B17" s="397" t="s">
        <v>392</v>
      </c>
      <c r="C17" s="394"/>
      <c r="D17" s="387">
        <f>F25-D14</f>
        <v>0</v>
      </c>
      <c r="E17" s="388"/>
      <c r="F17" s="388"/>
      <c r="G17" s="223" t="s">
        <v>7</v>
      </c>
      <c r="H17" s="379" t="s">
        <v>351</v>
      </c>
      <c r="I17" s="380"/>
      <c r="J17" s="209"/>
    </row>
    <row r="18" spans="1:10" ht="14.1" customHeight="1" thickBot="1" x14ac:dyDescent="0.25">
      <c r="A18" s="194"/>
      <c r="B18" s="229" t="s">
        <v>120</v>
      </c>
      <c r="C18" s="230"/>
      <c r="D18" s="389">
        <f>SUM(D12:F17)-D14</f>
        <v>0</v>
      </c>
      <c r="E18" s="390"/>
      <c r="F18" s="390"/>
      <c r="G18" s="231" t="s">
        <v>8</v>
      </c>
      <c r="H18" s="381"/>
      <c r="I18" s="382"/>
      <c r="J18" s="232"/>
    </row>
    <row r="19" spans="1:10" ht="14.1" customHeight="1" thickBot="1" x14ac:dyDescent="0.25">
      <c r="A19" s="194"/>
      <c r="B19" s="209"/>
      <c r="C19" s="209"/>
      <c r="D19" s="209"/>
      <c r="E19" s="209"/>
      <c r="F19" s="218"/>
      <c r="G19" s="226"/>
      <c r="H19" s="209"/>
      <c r="I19" s="209"/>
      <c r="J19" s="209"/>
    </row>
    <row r="20" spans="1:10" ht="14.1" customHeight="1" x14ac:dyDescent="0.2">
      <c r="A20" s="194"/>
      <c r="B20" s="219" t="s">
        <v>115</v>
      </c>
      <c r="C20" s="220"/>
      <c r="D20" s="219"/>
      <c r="E20" s="220"/>
      <c r="F20" s="233"/>
      <c r="G20" s="234"/>
      <c r="H20" s="373"/>
      <c r="I20" s="374"/>
      <c r="J20" s="209"/>
    </row>
    <row r="21" spans="1:10" ht="14.1" customHeight="1" x14ac:dyDescent="0.2">
      <c r="A21" s="194"/>
      <c r="B21" s="397" t="s">
        <v>397</v>
      </c>
      <c r="C21" s="394"/>
      <c r="D21" s="224"/>
      <c r="E21" s="235"/>
      <c r="F21" s="236">
        <f>SUM('12-Month Cash Flow'!$C$16:$C$28)</f>
        <v>0</v>
      </c>
      <c r="G21" s="223" t="s">
        <v>8</v>
      </c>
      <c r="H21" s="375"/>
      <c r="I21" s="376"/>
      <c r="J21" s="209"/>
    </row>
    <row r="22" spans="1:10" ht="14.1" customHeight="1" x14ac:dyDescent="0.2">
      <c r="A22" s="194"/>
      <c r="B22" s="397" t="s">
        <v>304</v>
      </c>
      <c r="C22" s="394"/>
      <c r="D22" s="224"/>
      <c r="E22" s="235"/>
      <c r="F22" s="236">
        <f>SUM('12-Month Cash Flow'!$C$14:$C$15)</f>
        <v>0</v>
      </c>
      <c r="G22" s="223" t="s">
        <v>8</v>
      </c>
      <c r="H22" s="369"/>
      <c r="I22" s="370"/>
      <c r="J22" s="209"/>
    </row>
    <row r="23" spans="1:10" ht="14.1" customHeight="1" x14ac:dyDescent="0.2">
      <c r="A23" s="194"/>
      <c r="B23" s="397" t="s">
        <v>396</v>
      </c>
      <c r="C23" s="394"/>
      <c r="D23" s="224"/>
      <c r="E23" s="235"/>
      <c r="F23" s="236">
        <f>'12-Month Cash Flow'!$D$30+'12-Month Cash Flow'!$D$31</f>
        <v>0</v>
      </c>
      <c r="G23" s="223" t="s">
        <v>8</v>
      </c>
      <c r="H23" s="369"/>
      <c r="I23" s="370"/>
      <c r="J23" s="209"/>
    </row>
    <row r="24" spans="1:10" ht="14.1" customHeight="1" thickBot="1" x14ac:dyDescent="0.25">
      <c r="A24" s="194"/>
      <c r="B24" s="399" t="s">
        <v>395</v>
      </c>
      <c r="C24" s="400"/>
      <c r="D24" s="237"/>
      <c r="E24" s="238"/>
      <c r="F24" s="239">
        <f>SUM(Review!$D$22:$D$23)</f>
        <v>0</v>
      </c>
      <c r="G24" s="223" t="s">
        <v>8</v>
      </c>
      <c r="H24" s="375" t="s">
        <v>116</v>
      </c>
      <c r="I24" s="376"/>
      <c r="J24" s="209"/>
    </row>
    <row r="25" spans="1:10" ht="14.1" customHeight="1" thickBot="1" x14ac:dyDescent="0.25">
      <c r="A25" s="194"/>
      <c r="B25" s="240" t="s">
        <v>122</v>
      </c>
      <c r="C25" s="241"/>
      <c r="D25" s="240"/>
      <c r="E25" s="241"/>
      <c r="F25" s="242">
        <f>SUM(F21:F24)</f>
        <v>0</v>
      </c>
      <c r="G25" s="231" t="s">
        <v>8</v>
      </c>
      <c r="H25" s="381"/>
      <c r="I25" s="382"/>
      <c r="J25" s="209"/>
    </row>
    <row r="26" spans="1:10" ht="14.1" customHeight="1" thickBot="1" x14ac:dyDescent="0.25">
      <c r="A26" s="194"/>
      <c r="B26" s="209"/>
      <c r="C26" s="209"/>
      <c r="D26" s="209"/>
      <c r="E26" s="209"/>
      <c r="F26" s="209"/>
      <c r="G26" s="209"/>
      <c r="H26" s="209"/>
      <c r="I26" s="209"/>
      <c r="J26" s="209"/>
    </row>
    <row r="27" spans="1:10" ht="14.1" customHeight="1" x14ac:dyDescent="0.2">
      <c r="A27" s="194"/>
      <c r="B27" s="219" t="s">
        <v>402</v>
      </c>
      <c r="C27" s="243" t="s">
        <v>185</v>
      </c>
      <c r="D27" s="243" t="s">
        <v>186</v>
      </c>
      <c r="E27" s="244" t="s">
        <v>188</v>
      </c>
      <c r="F27" s="243" t="s">
        <v>190</v>
      </c>
      <c r="G27" s="245" t="s">
        <v>193</v>
      </c>
      <c r="H27" s="383" t="s">
        <v>452</v>
      </c>
      <c r="I27" s="384"/>
      <c r="J27" s="209"/>
    </row>
    <row r="28" spans="1:10" ht="14.1" customHeight="1" x14ac:dyDescent="0.2">
      <c r="A28" s="194"/>
      <c r="B28" s="246" t="str">
        <f>Questionaire!$E$16</f>
        <v>Scenario: Strong</v>
      </c>
      <c r="C28" s="247">
        <f>'10-Year Cash Flow'!C35</f>
        <v>0</v>
      </c>
      <c r="D28" s="248">
        <f>'10-Year Cash Flow'!E35</f>
        <v>0</v>
      </c>
      <c r="E28" s="249">
        <f>'10-Year Cash Flow'!G35</f>
        <v>0</v>
      </c>
      <c r="F28" s="248">
        <f>'10-Year Cash Flow'!I35</f>
        <v>0</v>
      </c>
      <c r="G28" s="250">
        <f>'10-Year Cash Flow'!L35</f>
        <v>0</v>
      </c>
      <c r="H28" s="383"/>
      <c r="I28" s="384"/>
      <c r="J28" s="209"/>
    </row>
    <row r="29" spans="1:10" ht="14.1" customHeight="1" x14ac:dyDescent="0.2">
      <c r="A29" s="194"/>
      <c r="B29" s="246" t="str">
        <f>Questionaire!$E$17</f>
        <v>Scenario: Stable</v>
      </c>
      <c r="C29" s="248">
        <f>'10-Year Cash Flow'!C71</f>
        <v>0</v>
      </c>
      <c r="D29" s="248">
        <f>'10-Year Cash Flow'!E71</f>
        <v>0</v>
      </c>
      <c r="E29" s="249">
        <f>'10-Year Cash Flow'!G71</f>
        <v>0</v>
      </c>
      <c r="F29" s="248">
        <f>'10-Year Cash Flow'!I71</f>
        <v>0</v>
      </c>
      <c r="G29" s="250">
        <f>'10-Year Cash Flow'!L71</f>
        <v>0</v>
      </c>
      <c r="H29" s="383"/>
      <c r="I29" s="384"/>
      <c r="J29" s="209"/>
    </row>
    <row r="30" spans="1:10" ht="14.1" customHeight="1" thickBot="1" x14ac:dyDescent="0.25">
      <c r="A30" s="194"/>
      <c r="B30" s="251" t="str">
        <f>Questionaire!$E$18</f>
        <v>Scenario: Weak</v>
      </c>
      <c r="C30" s="252">
        <f>'10-Year Cash Flow'!C107</f>
        <v>0</v>
      </c>
      <c r="D30" s="252">
        <f>'10-Year Cash Flow'!E107</f>
        <v>0</v>
      </c>
      <c r="E30" s="253">
        <f>'10-Year Cash Flow'!G107</f>
        <v>0</v>
      </c>
      <c r="F30" s="252">
        <f>'10-Year Cash Flow'!I107</f>
        <v>0</v>
      </c>
      <c r="G30" s="254">
        <f>'10-Year Cash Flow'!L107</f>
        <v>0</v>
      </c>
      <c r="H30" s="383"/>
      <c r="I30" s="384"/>
      <c r="J30" s="209"/>
    </row>
    <row r="31" spans="1:10" x14ac:dyDescent="0.2">
      <c r="A31" s="194"/>
      <c r="B31" s="209"/>
      <c r="C31" s="209"/>
      <c r="D31" s="209"/>
      <c r="E31" s="209"/>
      <c r="F31" s="209"/>
      <c r="G31" s="209"/>
      <c r="H31" s="209"/>
      <c r="I31" s="209"/>
      <c r="J31" s="209"/>
    </row>
    <row r="32" spans="1:10" x14ac:dyDescent="0.2">
      <c r="A32" s="194"/>
      <c r="B32" s="209"/>
      <c r="C32" s="209"/>
      <c r="D32" s="209"/>
      <c r="E32" s="209"/>
      <c r="F32" s="209"/>
      <c r="G32" s="209"/>
      <c r="H32" s="209"/>
      <c r="I32" s="209"/>
      <c r="J32" s="209"/>
    </row>
    <row r="33" spans="1:10" x14ac:dyDescent="0.2">
      <c r="A33" s="194"/>
      <c r="B33" s="209"/>
      <c r="C33" s="209"/>
      <c r="D33" s="209"/>
      <c r="E33" s="209"/>
      <c r="F33" s="209"/>
      <c r="G33" s="209"/>
      <c r="H33" s="209"/>
      <c r="I33" s="209"/>
      <c r="J33" s="209"/>
    </row>
    <row r="34" spans="1:10" x14ac:dyDescent="0.2">
      <c r="A34" s="194"/>
      <c r="B34" s="209"/>
      <c r="C34" s="209"/>
      <c r="D34" s="209"/>
      <c r="E34" s="209"/>
      <c r="F34" s="209"/>
      <c r="G34" s="209"/>
      <c r="H34" s="209"/>
      <c r="I34" s="209"/>
      <c r="J34" s="209"/>
    </row>
    <row r="35" spans="1:10" x14ac:dyDescent="0.2">
      <c r="A35" s="194"/>
      <c r="B35" s="209"/>
      <c r="C35" s="209"/>
      <c r="D35" s="209"/>
      <c r="E35" s="209"/>
      <c r="F35" s="209"/>
      <c r="G35" s="209"/>
      <c r="H35" s="209"/>
      <c r="I35" s="209"/>
      <c r="J35" s="209"/>
    </row>
    <row r="36" spans="1:10" x14ac:dyDescent="0.2">
      <c r="A36" s="194"/>
      <c r="B36" s="209"/>
      <c r="C36" s="209"/>
      <c r="D36" s="209"/>
      <c r="E36" s="209"/>
      <c r="F36" s="209"/>
      <c r="G36" s="209"/>
      <c r="H36" s="209"/>
      <c r="I36" s="209"/>
      <c r="J36" s="209"/>
    </row>
    <row r="37" spans="1:10" x14ac:dyDescent="0.2">
      <c r="A37" s="194"/>
      <c r="B37" s="209"/>
      <c r="C37" s="209"/>
      <c r="D37" s="209"/>
      <c r="E37" s="209"/>
      <c r="F37" s="209"/>
      <c r="G37" s="209"/>
      <c r="H37" s="209"/>
      <c r="I37" s="209"/>
      <c r="J37" s="209"/>
    </row>
    <row r="38" spans="1:10" x14ac:dyDescent="0.2">
      <c r="A38" s="194"/>
      <c r="B38" s="209"/>
      <c r="C38" s="209"/>
      <c r="D38" s="209"/>
      <c r="E38" s="209"/>
      <c r="F38" s="209"/>
      <c r="G38" s="209"/>
      <c r="H38" s="209"/>
      <c r="I38" s="209"/>
      <c r="J38" s="209"/>
    </row>
    <row r="39" spans="1:10" x14ac:dyDescent="0.2">
      <c r="A39" s="194"/>
      <c r="B39" s="209"/>
      <c r="C39" s="209"/>
      <c r="D39" s="209"/>
      <c r="E39" s="209"/>
      <c r="F39" s="209"/>
      <c r="G39" s="209"/>
      <c r="H39" s="209"/>
      <c r="I39" s="209"/>
      <c r="J39" s="209"/>
    </row>
    <row r="40" spans="1:10" x14ac:dyDescent="0.2">
      <c r="A40" s="194"/>
      <c r="B40" s="209"/>
      <c r="C40" s="209"/>
      <c r="D40" s="209"/>
      <c r="E40" s="209"/>
      <c r="F40" s="209"/>
      <c r="G40" s="209"/>
      <c r="H40" s="209"/>
      <c r="I40" s="209"/>
      <c r="J40" s="209"/>
    </row>
    <row r="41" spans="1:10" x14ac:dyDescent="0.2">
      <c r="A41" s="194"/>
      <c r="B41" s="209"/>
      <c r="C41" s="209"/>
      <c r="D41" s="209"/>
      <c r="E41" s="209"/>
      <c r="F41" s="209"/>
      <c r="G41" s="209"/>
      <c r="H41" s="209"/>
      <c r="I41" s="209"/>
      <c r="J41" s="209"/>
    </row>
    <row r="42" spans="1:10" x14ac:dyDescent="0.2">
      <c r="A42" s="194"/>
      <c r="B42" s="209"/>
      <c r="C42" s="209"/>
      <c r="D42" s="209"/>
      <c r="E42" s="209"/>
      <c r="F42" s="209"/>
      <c r="G42" s="209"/>
      <c r="H42" s="209"/>
      <c r="I42" s="209"/>
      <c r="J42" s="209"/>
    </row>
    <row r="43" spans="1:10" x14ac:dyDescent="0.2">
      <c r="A43" s="194"/>
      <c r="B43" s="209"/>
      <c r="C43" s="209"/>
      <c r="D43" s="209"/>
      <c r="E43" s="209"/>
      <c r="F43" s="209"/>
      <c r="G43" s="209"/>
      <c r="H43" s="209"/>
      <c r="I43" s="209"/>
      <c r="J43" s="209"/>
    </row>
    <row r="44" spans="1:10" x14ac:dyDescent="0.2">
      <c r="A44" s="194"/>
      <c r="B44" s="209"/>
      <c r="C44" s="209"/>
      <c r="D44" s="209"/>
      <c r="E44" s="209"/>
      <c r="F44" s="209"/>
      <c r="G44" s="209"/>
      <c r="H44" s="209"/>
      <c r="I44" s="209"/>
      <c r="J44" s="209"/>
    </row>
    <row r="45" spans="1:10" x14ac:dyDescent="0.2">
      <c r="A45" s="194"/>
      <c r="B45" s="209"/>
      <c r="C45" s="209"/>
      <c r="D45" s="209"/>
      <c r="E45" s="209"/>
      <c r="F45" s="209"/>
      <c r="G45" s="209"/>
      <c r="H45" s="209"/>
      <c r="I45" s="209"/>
      <c r="J45" s="209"/>
    </row>
    <row r="46" spans="1:10" x14ac:dyDescent="0.2">
      <c r="A46" s="194"/>
      <c r="B46" s="209"/>
      <c r="C46" s="209"/>
      <c r="D46" s="209"/>
      <c r="E46" s="209"/>
      <c r="F46" s="209"/>
      <c r="G46" s="209"/>
      <c r="H46" s="209"/>
      <c r="I46" s="209"/>
      <c r="J46" s="209"/>
    </row>
    <row r="47" spans="1:10" x14ac:dyDescent="0.2">
      <c r="A47" s="194"/>
      <c r="B47" s="209"/>
      <c r="C47" s="209"/>
      <c r="D47" s="209"/>
      <c r="E47" s="209"/>
      <c r="F47" s="209"/>
      <c r="G47" s="209"/>
      <c r="H47" s="209"/>
      <c r="I47" s="209"/>
      <c r="J47" s="209"/>
    </row>
    <row r="48" spans="1:10" x14ac:dyDescent="0.2">
      <c r="A48" s="194"/>
      <c r="B48" s="209"/>
      <c r="C48" s="209"/>
      <c r="D48" s="209"/>
      <c r="E48" s="209"/>
      <c r="F48" s="209"/>
      <c r="G48" s="209"/>
      <c r="H48" s="209"/>
      <c r="I48" s="209"/>
      <c r="J48" s="209"/>
    </row>
    <row r="49" spans="1:10" x14ac:dyDescent="0.2">
      <c r="A49" s="194"/>
      <c r="B49" s="209"/>
      <c r="C49" s="209"/>
      <c r="D49" s="209"/>
      <c r="E49" s="209"/>
      <c r="F49" s="209"/>
      <c r="G49" s="209"/>
      <c r="H49" s="209"/>
      <c r="I49" s="209"/>
      <c r="J49" s="209"/>
    </row>
    <row r="50" spans="1:10" x14ac:dyDescent="0.2">
      <c r="A50" s="194"/>
      <c r="B50" s="209"/>
      <c r="C50" s="209"/>
      <c r="D50" s="209"/>
      <c r="E50" s="209"/>
      <c r="F50" s="209"/>
      <c r="G50" s="209"/>
      <c r="H50" s="209"/>
      <c r="I50" s="209"/>
      <c r="J50" s="209"/>
    </row>
    <row r="51" spans="1:10" x14ac:dyDescent="0.2">
      <c r="A51" s="194"/>
      <c r="B51" s="209"/>
      <c r="C51" s="209"/>
      <c r="D51" s="209"/>
      <c r="E51" s="209"/>
      <c r="F51" s="209"/>
      <c r="G51" s="209"/>
      <c r="H51" s="209"/>
      <c r="I51" s="209"/>
      <c r="J51" s="209"/>
    </row>
    <row r="52" spans="1:10" x14ac:dyDescent="0.2">
      <c r="A52" s="194"/>
      <c r="B52" s="209"/>
      <c r="C52" s="209"/>
      <c r="D52" s="209"/>
      <c r="E52" s="209"/>
      <c r="F52" s="209"/>
      <c r="G52" s="209"/>
      <c r="H52" s="209"/>
      <c r="I52" s="209"/>
      <c r="J52" s="209"/>
    </row>
    <row r="53" spans="1:10" x14ac:dyDescent="0.2">
      <c r="A53" s="194"/>
      <c r="B53" s="209"/>
      <c r="C53" s="209"/>
      <c r="D53" s="209"/>
      <c r="E53" s="209"/>
      <c r="F53" s="209"/>
      <c r="G53" s="209"/>
      <c r="H53" s="209"/>
      <c r="I53" s="209"/>
      <c r="J53" s="209"/>
    </row>
    <row r="54" spans="1:10" x14ac:dyDescent="0.2">
      <c r="A54" s="194"/>
      <c r="B54" s="209"/>
      <c r="C54" s="209"/>
      <c r="D54" s="209"/>
      <c r="E54" s="209"/>
      <c r="F54" s="209"/>
      <c r="G54" s="209"/>
      <c r="H54" s="209"/>
      <c r="I54" s="209"/>
      <c r="J54" s="209"/>
    </row>
    <row r="55" spans="1:10" x14ac:dyDescent="0.2">
      <c r="A55" s="194"/>
      <c r="B55" s="209"/>
      <c r="C55" s="209"/>
      <c r="D55" s="209"/>
      <c r="E55" s="209"/>
      <c r="F55" s="209"/>
      <c r="G55" s="209"/>
      <c r="H55" s="209"/>
      <c r="I55" s="209"/>
      <c r="J55" s="209"/>
    </row>
    <row r="56" spans="1:10" x14ac:dyDescent="0.2">
      <c r="A56" s="194"/>
      <c r="B56" s="209"/>
      <c r="C56" s="209"/>
      <c r="D56" s="209"/>
      <c r="E56" s="209"/>
      <c r="F56" s="209"/>
      <c r="G56" s="209"/>
      <c r="H56" s="209"/>
      <c r="I56" s="209"/>
      <c r="J56" s="209"/>
    </row>
    <row r="57" spans="1:10" x14ac:dyDescent="0.2">
      <c r="A57" s="194"/>
      <c r="B57" s="209"/>
      <c r="C57" s="209"/>
      <c r="D57" s="209"/>
      <c r="E57" s="209"/>
      <c r="F57" s="209"/>
      <c r="G57" s="209"/>
      <c r="H57" s="209"/>
      <c r="I57" s="209"/>
      <c r="J57" s="209"/>
    </row>
    <row r="58" spans="1:10" x14ac:dyDescent="0.2">
      <c r="A58" s="194"/>
      <c r="B58" s="209"/>
      <c r="C58" s="209"/>
      <c r="D58" s="209"/>
      <c r="E58" s="209"/>
      <c r="F58" s="209"/>
      <c r="G58" s="209"/>
      <c r="H58" s="209"/>
      <c r="I58" s="209"/>
      <c r="J58" s="209"/>
    </row>
    <row r="59" spans="1:10" x14ac:dyDescent="0.2">
      <c r="A59" s="194"/>
      <c r="B59" s="209"/>
      <c r="C59" s="209"/>
      <c r="D59" s="209"/>
      <c r="E59" s="209"/>
      <c r="F59" s="209"/>
      <c r="G59" s="209"/>
      <c r="H59" s="209"/>
      <c r="I59" s="209"/>
      <c r="J59" s="209"/>
    </row>
    <row r="60" spans="1:10" x14ac:dyDescent="0.2">
      <c r="A60" s="194"/>
      <c r="B60" s="209"/>
      <c r="C60" s="209"/>
      <c r="D60" s="209"/>
      <c r="E60" s="209"/>
      <c r="F60" s="209"/>
      <c r="G60" s="209"/>
      <c r="H60" s="209"/>
      <c r="I60" s="209"/>
      <c r="J60" s="209"/>
    </row>
    <row r="61" spans="1:10" x14ac:dyDescent="0.2">
      <c r="A61" s="194"/>
      <c r="B61" s="209"/>
      <c r="C61" s="209"/>
      <c r="D61" s="209"/>
      <c r="E61" s="209"/>
      <c r="F61" s="209"/>
      <c r="G61" s="209"/>
      <c r="H61" s="209"/>
      <c r="I61" s="209"/>
      <c r="J61" s="209"/>
    </row>
    <row r="62" spans="1:10" x14ac:dyDescent="0.2">
      <c r="A62" s="194"/>
      <c r="B62" s="209"/>
      <c r="C62" s="209"/>
      <c r="D62" s="209"/>
      <c r="E62" s="209"/>
      <c r="F62" s="209"/>
      <c r="G62" s="209"/>
      <c r="H62" s="209"/>
      <c r="I62" s="209"/>
      <c r="J62" s="209"/>
    </row>
    <row r="63" spans="1:10" x14ac:dyDescent="0.2">
      <c r="A63" s="194"/>
      <c r="B63" s="209"/>
      <c r="C63" s="209"/>
      <c r="D63" s="209"/>
      <c r="E63" s="209"/>
      <c r="F63" s="209"/>
      <c r="G63" s="209"/>
      <c r="H63" s="209"/>
      <c r="I63" s="209"/>
      <c r="J63" s="209"/>
    </row>
    <row r="64" spans="1:10" x14ac:dyDescent="0.2">
      <c r="A64" s="194"/>
      <c r="B64" s="209"/>
      <c r="C64" s="209"/>
      <c r="D64" s="209"/>
      <c r="E64" s="209"/>
      <c r="F64" s="209"/>
      <c r="G64" s="209"/>
      <c r="H64" s="209"/>
      <c r="I64" s="209"/>
      <c r="J64" s="209"/>
    </row>
    <row r="65" spans="1:10" x14ac:dyDescent="0.2">
      <c r="A65" s="194"/>
      <c r="B65" s="209"/>
      <c r="C65" s="209"/>
      <c r="D65" s="209"/>
      <c r="E65" s="209"/>
      <c r="F65" s="209"/>
      <c r="G65" s="209"/>
      <c r="H65" s="209"/>
      <c r="I65" s="209"/>
      <c r="J65" s="209"/>
    </row>
    <row r="66" spans="1:10" x14ac:dyDescent="0.2">
      <c r="A66" s="194"/>
      <c r="B66" s="209"/>
      <c r="C66" s="209"/>
      <c r="D66" s="209"/>
      <c r="E66" s="209"/>
      <c r="F66" s="209"/>
      <c r="G66" s="209"/>
      <c r="H66" s="209"/>
      <c r="I66" s="209"/>
      <c r="J66" s="209"/>
    </row>
    <row r="67" spans="1:10" x14ac:dyDescent="0.2">
      <c r="A67" s="194"/>
      <c r="B67" s="209"/>
      <c r="C67" s="209"/>
      <c r="D67" s="209"/>
      <c r="E67" s="209"/>
      <c r="F67" s="209"/>
      <c r="G67" s="209"/>
      <c r="H67" s="209"/>
      <c r="I67" s="209"/>
      <c r="J67" s="209"/>
    </row>
    <row r="68" spans="1:10" x14ac:dyDescent="0.2">
      <c r="A68" s="194"/>
      <c r="B68" s="209"/>
      <c r="C68" s="209"/>
      <c r="D68" s="209"/>
      <c r="E68" s="209"/>
      <c r="F68" s="209"/>
      <c r="G68" s="209"/>
      <c r="H68" s="209"/>
      <c r="I68" s="209"/>
      <c r="J68" s="209"/>
    </row>
    <row r="69" spans="1:10" x14ac:dyDescent="0.2">
      <c r="A69" s="194"/>
      <c r="B69" s="209"/>
      <c r="C69" s="209"/>
      <c r="D69" s="209"/>
      <c r="E69" s="209"/>
      <c r="F69" s="209"/>
      <c r="G69" s="209"/>
      <c r="H69" s="209"/>
      <c r="I69" s="209"/>
      <c r="J69" s="209"/>
    </row>
    <row r="70" spans="1:10" x14ac:dyDescent="0.2">
      <c r="A70" s="194"/>
      <c r="B70" s="209"/>
      <c r="C70" s="209"/>
      <c r="D70" s="209"/>
      <c r="E70" s="209"/>
      <c r="F70" s="209"/>
      <c r="G70" s="209"/>
      <c r="H70" s="209"/>
      <c r="I70" s="209"/>
      <c r="J70" s="209"/>
    </row>
    <row r="71" spans="1:10" x14ac:dyDescent="0.2">
      <c r="A71" s="194"/>
      <c r="B71" s="209"/>
      <c r="C71" s="209"/>
      <c r="D71" s="209"/>
      <c r="E71" s="209"/>
      <c r="F71" s="209"/>
      <c r="G71" s="209"/>
      <c r="H71" s="209"/>
      <c r="I71" s="209"/>
      <c r="J71" s="209"/>
    </row>
    <row r="72" spans="1:10" x14ac:dyDescent="0.2">
      <c r="A72" s="194"/>
      <c r="B72" s="209"/>
      <c r="C72" s="209"/>
      <c r="D72" s="209"/>
      <c r="E72" s="209"/>
      <c r="F72" s="209"/>
      <c r="G72" s="209"/>
      <c r="H72" s="209"/>
      <c r="I72" s="209"/>
      <c r="J72" s="209"/>
    </row>
    <row r="73" spans="1:10" x14ac:dyDescent="0.2">
      <c r="A73" s="194"/>
      <c r="B73" s="209"/>
      <c r="C73" s="209"/>
      <c r="D73" s="209"/>
      <c r="E73" s="209"/>
      <c r="F73" s="209"/>
      <c r="G73" s="209"/>
      <c r="H73" s="209"/>
      <c r="I73" s="209"/>
      <c r="J73" s="209"/>
    </row>
    <row r="74" spans="1:10" x14ac:dyDescent="0.2">
      <c r="A74" s="194"/>
      <c r="B74" s="209"/>
      <c r="C74" s="209"/>
      <c r="D74" s="209"/>
      <c r="E74" s="209"/>
      <c r="F74" s="209"/>
      <c r="G74" s="209"/>
      <c r="H74" s="209"/>
      <c r="I74" s="209"/>
      <c r="J74" s="209"/>
    </row>
    <row r="75" spans="1:10" x14ac:dyDescent="0.2">
      <c r="A75" s="194"/>
      <c r="B75" s="209"/>
      <c r="C75" s="209"/>
      <c r="D75" s="209"/>
      <c r="E75" s="209"/>
      <c r="F75" s="209"/>
      <c r="G75" s="209"/>
      <c r="H75" s="209"/>
      <c r="I75" s="209"/>
      <c r="J75" s="209"/>
    </row>
    <row r="76" spans="1:10" x14ac:dyDescent="0.2">
      <c r="A76" s="194"/>
      <c r="B76" s="209"/>
      <c r="C76" s="209"/>
      <c r="D76" s="209"/>
      <c r="E76" s="209"/>
      <c r="F76" s="209"/>
      <c r="G76" s="209"/>
      <c r="H76" s="209"/>
      <c r="I76" s="209"/>
      <c r="J76" s="209"/>
    </row>
    <row r="77" spans="1:10" x14ac:dyDescent="0.2">
      <c r="A77" s="194"/>
      <c r="B77" s="209"/>
      <c r="C77" s="209"/>
      <c r="D77" s="209"/>
      <c r="E77" s="209"/>
      <c r="F77" s="209"/>
      <c r="G77" s="209"/>
      <c r="H77" s="209"/>
      <c r="I77" s="209"/>
      <c r="J77" s="209"/>
    </row>
    <row r="78" spans="1:10" x14ac:dyDescent="0.2">
      <c r="A78" s="194"/>
      <c r="B78" s="209"/>
      <c r="C78" s="209"/>
      <c r="D78" s="209"/>
      <c r="E78" s="209"/>
      <c r="F78" s="209"/>
      <c r="G78" s="209"/>
      <c r="H78" s="209"/>
      <c r="I78" s="209"/>
      <c r="J78" s="209"/>
    </row>
    <row r="79" spans="1:10" x14ac:dyDescent="0.2">
      <c r="A79" s="194"/>
      <c r="B79" s="209"/>
      <c r="C79" s="209"/>
      <c r="D79" s="209"/>
      <c r="E79" s="209"/>
      <c r="F79" s="209"/>
      <c r="G79" s="209"/>
      <c r="H79" s="209"/>
      <c r="I79" s="209"/>
      <c r="J79" s="209"/>
    </row>
    <row r="80" spans="1:10" x14ac:dyDescent="0.2">
      <c r="A80" s="194"/>
      <c r="B80" s="209"/>
      <c r="C80" s="209"/>
      <c r="D80" s="209"/>
      <c r="E80" s="209"/>
      <c r="F80" s="209"/>
      <c r="G80" s="209"/>
      <c r="H80" s="209"/>
      <c r="I80" s="209"/>
      <c r="J80" s="209"/>
    </row>
    <row r="81" spans="1:10" x14ac:dyDescent="0.2">
      <c r="A81" s="194"/>
      <c r="B81" s="209"/>
      <c r="C81" s="209"/>
      <c r="D81" s="209"/>
      <c r="E81" s="209"/>
      <c r="F81" s="209"/>
      <c r="G81" s="209"/>
      <c r="H81" s="209"/>
      <c r="I81" s="209"/>
      <c r="J81" s="209"/>
    </row>
    <row r="82" spans="1:10" x14ac:dyDescent="0.2">
      <c r="A82" s="194"/>
      <c r="B82" s="209"/>
      <c r="C82" s="209"/>
      <c r="D82" s="209"/>
      <c r="E82" s="209"/>
      <c r="F82" s="209"/>
      <c r="G82" s="209"/>
      <c r="H82" s="209"/>
      <c r="I82" s="209"/>
      <c r="J82" s="209"/>
    </row>
    <row r="83" spans="1:10" x14ac:dyDescent="0.2">
      <c r="A83" s="194"/>
      <c r="B83" s="209"/>
      <c r="C83" s="209"/>
      <c r="D83" s="209"/>
      <c r="E83" s="209"/>
      <c r="F83" s="209"/>
      <c r="G83" s="209"/>
      <c r="H83" s="209"/>
      <c r="I83" s="209"/>
      <c r="J83" s="209"/>
    </row>
    <row r="84" spans="1:10" x14ac:dyDescent="0.2">
      <c r="A84" s="194"/>
      <c r="B84" s="209"/>
      <c r="C84" s="209"/>
      <c r="D84" s="209"/>
      <c r="E84" s="209"/>
      <c r="F84" s="209"/>
      <c r="G84" s="209"/>
      <c r="H84" s="209"/>
      <c r="I84" s="209"/>
      <c r="J84" s="209"/>
    </row>
    <row r="85" spans="1:10" x14ac:dyDescent="0.2">
      <c r="A85" s="194"/>
      <c r="B85" s="209"/>
      <c r="C85" s="209"/>
      <c r="D85" s="209"/>
      <c r="E85" s="209"/>
      <c r="F85" s="209"/>
      <c r="G85" s="209"/>
      <c r="H85" s="209"/>
      <c r="I85" s="209"/>
      <c r="J85" s="209"/>
    </row>
    <row r="86" spans="1:10" x14ac:dyDescent="0.2">
      <c r="A86" s="194"/>
      <c r="B86" s="209"/>
      <c r="C86" s="209"/>
      <c r="D86" s="209"/>
      <c r="E86" s="209"/>
      <c r="F86" s="209"/>
      <c r="G86" s="209"/>
      <c r="H86" s="209"/>
      <c r="I86" s="209"/>
      <c r="J86" s="209"/>
    </row>
    <row r="87" spans="1:10" x14ac:dyDescent="0.2">
      <c r="A87" s="194"/>
      <c r="B87" s="209"/>
      <c r="C87" s="209"/>
      <c r="D87" s="209"/>
      <c r="E87" s="209"/>
      <c r="F87" s="209"/>
      <c r="G87" s="209"/>
      <c r="H87" s="209"/>
      <c r="I87" s="209"/>
      <c r="J87" s="209"/>
    </row>
    <row r="88" spans="1:10" x14ac:dyDescent="0.2">
      <c r="A88" s="194"/>
      <c r="B88" s="209"/>
      <c r="C88" s="209"/>
      <c r="D88" s="209"/>
      <c r="E88" s="209"/>
      <c r="F88" s="209"/>
      <c r="G88" s="209"/>
      <c r="H88" s="209"/>
      <c r="I88" s="209"/>
      <c r="J88" s="209"/>
    </row>
    <row r="89" spans="1:10" x14ac:dyDescent="0.2">
      <c r="A89" s="194"/>
      <c r="B89" s="209"/>
      <c r="C89" s="209"/>
      <c r="D89" s="209"/>
      <c r="E89" s="209"/>
      <c r="F89" s="209"/>
      <c r="G89" s="209"/>
      <c r="H89" s="209"/>
      <c r="I89" s="209"/>
      <c r="J89" s="209"/>
    </row>
    <row r="90" spans="1:10" x14ac:dyDescent="0.2">
      <c r="A90" s="194"/>
      <c r="B90" s="209"/>
      <c r="C90" s="209"/>
      <c r="D90" s="209"/>
      <c r="E90" s="209"/>
      <c r="F90" s="209"/>
      <c r="G90" s="209"/>
      <c r="H90" s="209"/>
      <c r="I90" s="209"/>
      <c r="J90" s="209"/>
    </row>
    <row r="91" spans="1:10" x14ac:dyDescent="0.2">
      <c r="A91" s="194"/>
      <c r="B91" s="209"/>
      <c r="C91" s="209"/>
      <c r="D91" s="209"/>
      <c r="E91" s="209"/>
      <c r="F91" s="209"/>
      <c r="G91" s="209"/>
      <c r="H91" s="209"/>
      <c r="I91" s="209"/>
      <c r="J91" s="209"/>
    </row>
    <row r="92" spans="1:10" x14ac:dyDescent="0.2">
      <c r="A92" s="194"/>
      <c r="B92" s="209"/>
      <c r="C92" s="209"/>
      <c r="D92" s="209"/>
      <c r="E92" s="209"/>
      <c r="F92" s="209"/>
      <c r="G92" s="209"/>
      <c r="H92" s="209"/>
      <c r="I92" s="209"/>
      <c r="J92" s="209"/>
    </row>
    <row r="93" spans="1:10" x14ac:dyDescent="0.2">
      <c r="A93" s="194"/>
      <c r="B93" s="209"/>
      <c r="C93" s="209"/>
      <c r="D93" s="209"/>
      <c r="E93" s="209"/>
      <c r="F93" s="209"/>
      <c r="G93" s="209"/>
      <c r="H93" s="209"/>
      <c r="I93" s="209"/>
      <c r="J93" s="209"/>
    </row>
    <row r="94" spans="1:10" x14ac:dyDescent="0.2">
      <c r="A94" s="194"/>
      <c r="B94" s="209"/>
      <c r="C94" s="209"/>
      <c r="D94" s="209"/>
      <c r="E94" s="209"/>
      <c r="F94" s="209"/>
      <c r="G94" s="209"/>
      <c r="H94" s="209"/>
      <c r="I94" s="209"/>
      <c r="J94" s="209"/>
    </row>
    <row r="95" spans="1:10" x14ac:dyDescent="0.2">
      <c r="A95" s="194"/>
      <c r="B95" s="209"/>
      <c r="C95" s="209"/>
      <c r="D95" s="209"/>
      <c r="E95" s="209"/>
      <c r="F95" s="209"/>
      <c r="G95" s="209"/>
      <c r="H95" s="209"/>
      <c r="I95" s="209"/>
      <c r="J95" s="209"/>
    </row>
    <row r="96" spans="1:10" x14ac:dyDescent="0.2">
      <c r="A96" s="194"/>
      <c r="B96" s="209"/>
      <c r="C96" s="209"/>
      <c r="D96" s="209"/>
      <c r="E96" s="209"/>
      <c r="F96" s="209"/>
      <c r="G96" s="209"/>
      <c r="H96" s="209"/>
      <c r="I96" s="209"/>
      <c r="J96" s="209"/>
    </row>
    <row r="97" spans="1:10" x14ac:dyDescent="0.2">
      <c r="A97" s="194"/>
      <c r="B97" s="209"/>
      <c r="C97" s="209"/>
      <c r="D97" s="209"/>
      <c r="E97" s="209"/>
      <c r="F97" s="209"/>
      <c r="G97" s="209"/>
      <c r="H97" s="209"/>
      <c r="I97" s="209"/>
      <c r="J97" s="209"/>
    </row>
    <row r="98" spans="1:10" x14ac:dyDescent="0.2">
      <c r="A98" s="194"/>
      <c r="B98" s="209"/>
      <c r="C98" s="209"/>
      <c r="D98" s="209"/>
      <c r="E98" s="209"/>
      <c r="F98" s="209"/>
      <c r="G98" s="209"/>
      <c r="H98" s="209"/>
      <c r="I98" s="209"/>
      <c r="J98" s="209"/>
    </row>
    <row r="99" spans="1:10" x14ac:dyDescent="0.2">
      <c r="A99" s="194"/>
      <c r="B99" s="209"/>
      <c r="C99" s="209"/>
      <c r="D99" s="209"/>
      <c r="E99" s="209"/>
      <c r="F99" s="209"/>
      <c r="G99" s="209"/>
      <c r="H99" s="209"/>
      <c r="I99" s="209"/>
      <c r="J99" s="209"/>
    </row>
    <row r="100" spans="1:10" x14ac:dyDescent="0.2">
      <c r="A100" s="194"/>
      <c r="B100" s="209"/>
      <c r="C100" s="209"/>
      <c r="D100" s="209"/>
      <c r="E100" s="209"/>
      <c r="F100" s="209"/>
      <c r="G100" s="209"/>
      <c r="H100" s="209"/>
      <c r="I100" s="209"/>
      <c r="J100" s="209"/>
    </row>
    <row r="101" spans="1:10" x14ac:dyDescent="0.2">
      <c r="A101" s="194"/>
      <c r="B101" s="209"/>
      <c r="C101" s="209"/>
      <c r="D101" s="209"/>
      <c r="E101" s="209"/>
      <c r="F101" s="209"/>
      <c r="G101" s="209"/>
      <c r="H101" s="209"/>
      <c r="I101" s="209"/>
      <c r="J101" s="209"/>
    </row>
    <row r="102" spans="1:10" x14ac:dyDescent="0.2">
      <c r="A102" s="194"/>
      <c r="B102" s="209"/>
      <c r="C102" s="209"/>
      <c r="D102" s="209"/>
      <c r="E102" s="209"/>
      <c r="F102" s="209"/>
      <c r="G102" s="209"/>
      <c r="H102" s="209"/>
      <c r="I102" s="209"/>
      <c r="J102" s="209"/>
    </row>
    <row r="103" spans="1:10" x14ac:dyDescent="0.2">
      <c r="A103" s="194"/>
      <c r="B103" s="209"/>
      <c r="C103" s="209"/>
      <c r="D103" s="209"/>
      <c r="E103" s="209"/>
      <c r="F103" s="209"/>
      <c r="G103" s="209"/>
      <c r="H103" s="209"/>
      <c r="I103" s="209"/>
      <c r="J103" s="209"/>
    </row>
    <row r="104" spans="1:10" x14ac:dyDescent="0.2">
      <c r="A104" s="194"/>
      <c r="B104" s="209"/>
      <c r="C104" s="209"/>
      <c r="D104" s="209"/>
      <c r="E104" s="209"/>
      <c r="F104" s="209"/>
      <c r="G104" s="209"/>
      <c r="H104" s="209"/>
      <c r="I104" s="209"/>
      <c r="J104" s="209"/>
    </row>
    <row r="105" spans="1:10" x14ac:dyDescent="0.2">
      <c r="A105" s="194"/>
      <c r="B105" s="209"/>
      <c r="C105" s="209"/>
      <c r="D105" s="209"/>
      <c r="E105" s="209"/>
      <c r="F105" s="209"/>
      <c r="G105" s="209"/>
      <c r="H105" s="209"/>
      <c r="I105" s="209"/>
      <c r="J105" s="209"/>
    </row>
    <row r="106" spans="1:10" x14ac:dyDescent="0.2">
      <c r="A106" s="194"/>
      <c r="B106" s="209"/>
      <c r="C106" s="209"/>
      <c r="D106" s="209"/>
      <c r="E106" s="209"/>
      <c r="F106" s="209"/>
      <c r="G106" s="209"/>
      <c r="H106" s="209"/>
      <c r="I106" s="209"/>
      <c r="J106" s="209"/>
    </row>
    <row r="107" spans="1:10" x14ac:dyDescent="0.2">
      <c r="A107" s="194"/>
      <c r="B107" s="209"/>
      <c r="C107" s="209"/>
      <c r="D107" s="209"/>
      <c r="E107" s="209"/>
      <c r="F107" s="209"/>
      <c r="G107" s="209"/>
      <c r="H107" s="209"/>
      <c r="I107" s="209"/>
      <c r="J107" s="209"/>
    </row>
    <row r="108" spans="1:10" x14ac:dyDescent="0.2">
      <c r="A108" s="194"/>
      <c r="B108" s="209"/>
      <c r="C108" s="209"/>
      <c r="D108" s="209"/>
      <c r="E108" s="209"/>
      <c r="F108" s="209"/>
      <c r="G108" s="209"/>
      <c r="H108" s="209"/>
      <c r="I108" s="209"/>
      <c r="J108" s="209"/>
    </row>
    <row r="109" spans="1:10" x14ac:dyDescent="0.2">
      <c r="A109" s="194"/>
      <c r="B109" s="209"/>
      <c r="C109" s="209"/>
      <c r="D109" s="209"/>
      <c r="E109" s="209"/>
      <c r="F109" s="209"/>
      <c r="G109" s="209"/>
      <c r="H109" s="209"/>
      <c r="I109" s="209"/>
      <c r="J109" s="209"/>
    </row>
    <row r="110" spans="1:10" x14ac:dyDescent="0.2">
      <c r="A110" s="194"/>
      <c r="B110" s="209"/>
      <c r="C110" s="209"/>
      <c r="D110" s="209"/>
      <c r="E110" s="209"/>
      <c r="F110" s="209"/>
      <c r="G110" s="209"/>
      <c r="H110" s="209"/>
      <c r="I110" s="209"/>
      <c r="J110" s="209"/>
    </row>
    <row r="111" spans="1:10" x14ac:dyDescent="0.2">
      <c r="A111" s="194"/>
      <c r="B111" s="209"/>
      <c r="C111" s="209"/>
      <c r="D111" s="209"/>
      <c r="E111" s="209"/>
      <c r="F111" s="209"/>
      <c r="G111" s="209"/>
      <c r="H111" s="209"/>
      <c r="I111" s="209"/>
      <c r="J111" s="209"/>
    </row>
  </sheetData>
  <sheetProtection sheet="1" objects="1" scenarios="1" selectLockedCells="1"/>
  <mergeCells count="53">
    <mergeCell ref="B22:C22"/>
    <mergeCell ref="B23:C23"/>
    <mergeCell ref="B24:C24"/>
    <mergeCell ref="B1:I1"/>
    <mergeCell ref="B21:C21"/>
    <mergeCell ref="D4:F4"/>
    <mergeCell ref="D5:F5"/>
    <mergeCell ref="D6:F6"/>
    <mergeCell ref="D7:F7"/>
    <mergeCell ref="B16:C16"/>
    <mergeCell ref="B17:C17"/>
    <mergeCell ref="D8:F8"/>
    <mergeCell ref="D9:F9"/>
    <mergeCell ref="D12:F12"/>
    <mergeCell ref="D13:F13"/>
    <mergeCell ref="D14:F14"/>
    <mergeCell ref="B9:C9"/>
    <mergeCell ref="B12:C12"/>
    <mergeCell ref="B13:C13"/>
    <mergeCell ref="B14:C14"/>
    <mergeCell ref="B15:C15"/>
    <mergeCell ref="B4:C4"/>
    <mergeCell ref="B5:C5"/>
    <mergeCell ref="B6:C6"/>
    <mergeCell ref="B7:C7"/>
    <mergeCell ref="B8:C8"/>
    <mergeCell ref="H27:I30"/>
    <mergeCell ref="D15:F15"/>
    <mergeCell ref="D16:F16"/>
    <mergeCell ref="D17:F17"/>
    <mergeCell ref="D18:F18"/>
    <mergeCell ref="H25:I25"/>
    <mergeCell ref="H11:I11"/>
    <mergeCell ref="H7:I7"/>
    <mergeCell ref="H9:I9"/>
    <mergeCell ref="H17:I17"/>
    <mergeCell ref="H24:I24"/>
    <mergeCell ref="H8:I8"/>
    <mergeCell ref="H12:I12"/>
    <mergeCell ref="H13:I13"/>
    <mergeCell ref="H14:I14"/>
    <mergeCell ref="H15:I15"/>
    <mergeCell ref="H16:I16"/>
    <mergeCell ref="H18:I18"/>
    <mergeCell ref="H20:I20"/>
    <mergeCell ref="H21:I21"/>
    <mergeCell ref="H22:I22"/>
    <mergeCell ref="H23:I23"/>
    <mergeCell ref="D2:F2"/>
    <mergeCell ref="H6:I6"/>
    <mergeCell ref="H5:I5"/>
    <mergeCell ref="H4:I4"/>
    <mergeCell ref="H3:I3"/>
  </mergeCells>
  <conditionalFormatting sqref="H9">
    <cfRule type="cellIs" dxfId="13" priority="3" operator="lessThan">
      <formula>"&gt;$B$10"</formula>
    </cfRule>
  </conditionalFormatting>
  <conditionalFormatting sqref="D9">
    <cfRule type="expression" dxfId="12" priority="20">
      <formula>$D$18&gt;$D$8+$D$9</formula>
    </cfRule>
  </conditionalFormatting>
  <pageMargins left="0.25" right="0.25" top="0.75" bottom="0.75" header="0.3" footer="0.3"/>
  <pageSetup paperSize="9" scale="7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pageSetUpPr fitToPage="1"/>
  </sheetPr>
  <dimension ref="B1:Q109"/>
  <sheetViews>
    <sheetView showGridLines="0" zoomScale="90" zoomScaleNormal="90" workbookViewId="0">
      <selection activeCell="H20" sqref="H20"/>
    </sheetView>
  </sheetViews>
  <sheetFormatPr defaultRowHeight="12.75" x14ac:dyDescent="0.2"/>
  <cols>
    <col min="1" max="1" width="1.5703125" style="6" customWidth="1"/>
    <col min="2" max="2" width="39.7109375" style="5" customWidth="1"/>
    <col min="3" max="3" width="10" style="6" customWidth="1"/>
    <col min="4" max="15" width="7.85546875" style="6" customWidth="1"/>
    <col min="16" max="16" width="10" style="6" customWidth="1"/>
    <col min="18" max="16384" width="9.140625" style="6"/>
  </cols>
  <sheetData>
    <row r="1" spans="2:17" ht="23.25" customHeight="1" x14ac:dyDescent="0.35">
      <c r="B1" s="342" t="s">
        <v>196</v>
      </c>
      <c r="C1" s="342"/>
      <c r="D1" s="342"/>
      <c r="E1" s="342"/>
      <c r="F1" s="342"/>
      <c r="G1" s="342"/>
      <c r="H1" s="342"/>
      <c r="I1" s="342"/>
      <c r="J1" s="342"/>
      <c r="K1" s="342"/>
      <c r="L1" s="342"/>
      <c r="M1" s="342"/>
      <c r="N1" s="342"/>
      <c r="O1" s="342"/>
      <c r="P1" s="342"/>
      <c r="Q1" s="342"/>
    </row>
    <row r="2" spans="2:17" s="12" customFormat="1" ht="27.75" customHeight="1" x14ac:dyDescent="0.35">
      <c r="B2" s="24" t="str">
        <f>Questionaire!E16</f>
        <v>Scenario: Strong</v>
      </c>
      <c r="C2" s="13" t="s">
        <v>125</v>
      </c>
      <c r="E2" s="13">
        <f>Questionaire!$E$5</f>
        <v>0</v>
      </c>
      <c r="J2" s="15" t="s">
        <v>76</v>
      </c>
      <c r="K2" s="16">
        <f>Questionaire!$F$108</f>
        <v>0</v>
      </c>
      <c r="L2" s="14"/>
      <c r="M2" s="14"/>
      <c r="P2" s="15"/>
    </row>
    <row r="3" spans="2:17" s="17" customFormat="1" ht="11.25" customHeight="1" x14ac:dyDescent="0.2">
      <c r="B3" s="11"/>
      <c r="C3" s="19" t="s">
        <v>199</v>
      </c>
      <c r="D3" s="20">
        <f>K2</f>
        <v>0</v>
      </c>
      <c r="E3" s="20">
        <f>DATE(YEAR(D3),MONTH(D3)+1,1)</f>
        <v>32</v>
      </c>
      <c r="F3" s="20">
        <f t="shared" ref="F3:O3" si="0">DATE(YEAR(E3),MONTH(E3)+1,1)</f>
        <v>61</v>
      </c>
      <c r="G3" s="20">
        <f t="shared" si="0"/>
        <v>92</v>
      </c>
      <c r="H3" s="20">
        <f t="shared" si="0"/>
        <v>122</v>
      </c>
      <c r="I3" s="20">
        <f t="shared" si="0"/>
        <v>153</v>
      </c>
      <c r="J3" s="20">
        <f t="shared" si="0"/>
        <v>183</v>
      </c>
      <c r="K3" s="20">
        <f t="shared" si="0"/>
        <v>214</v>
      </c>
      <c r="L3" s="20">
        <f t="shared" si="0"/>
        <v>245</v>
      </c>
      <c r="M3" s="20">
        <f t="shared" si="0"/>
        <v>275</v>
      </c>
      <c r="N3" s="20">
        <f t="shared" si="0"/>
        <v>306</v>
      </c>
      <c r="O3" s="20">
        <f t="shared" si="0"/>
        <v>336</v>
      </c>
      <c r="P3" s="20" t="s">
        <v>185</v>
      </c>
      <c r="Q3" s="20" t="s">
        <v>184</v>
      </c>
    </row>
    <row r="4" spans="2:17" s="18" customFormat="1" ht="11.25" customHeight="1" x14ac:dyDescent="0.2">
      <c r="B4" s="21" t="s">
        <v>259</v>
      </c>
      <c r="C4" s="65">
        <f>Questionaire!$F$100+Questionaire!$F$101</f>
        <v>0</v>
      </c>
      <c r="D4" s="65">
        <f t="shared" ref="D4:O4" si="1">C35</f>
        <v>0</v>
      </c>
      <c r="E4" s="65">
        <f t="shared" si="1"/>
        <v>0</v>
      </c>
      <c r="F4" s="65">
        <f t="shared" si="1"/>
        <v>0</v>
      </c>
      <c r="G4" s="65">
        <f t="shared" si="1"/>
        <v>0</v>
      </c>
      <c r="H4" s="65">
        <f t="shared" si="1"/>
        <v>0</v>
      </c>
      <c r="I4" s="65">
        <f t="shared" si="1"/>
        <v>0</v>
      </c>
      <c r="J4" s="65">
        <f t="shared" si="1"/>
        <v>0</v>
      </c>
      <c r="K4" s="65">
        <f t="shared" si="1"/>
        <v>0</v>
      </c>
      <c r="L4" s="65">
        <f t="shared" si="1"/>
        <v>0</v>
      </c>
      <c r="M4" s="65">
        <f t="shared" si="1"/>
        <v>0</v>
      </c>
      <c r="N4" s="65">
        <f t="shared" si="1"/>
        <v>0</v>
      </c>
      <c r="O4" s="65">
        <f t="shared" si="1"/>
        <v>0</v>
      </c>
      <c r="P4" s="65"/>
      <c r="Q4" s="65">
        <f>O35</f>
        <v>0</v>
      </c>
    </row>
    <row r="5" spans="2:17" s="18" customFormat="1" ht="11.25" customHeight="1" x14ac:dyDescent="0.2">
      <c r="B5" s="21"/>
      <c r="C5" s="66"/>
      <c r="D5" s="66"/>
      <c r="E5" s="66"/>
      <c r="F5" s="66"/>
      <c r="G5" s="66"/>
      <c r="H5" s="66"/>
      <c r="I5" s="66"/>
      <c r="J5" s="66"/>
      <c r="K5" s="66"/>
      <c r="L5" s="66"/>
      <c r="M5" s="66"/>
      <c r="N5" s="66"/>
      <c r="O5" s="66"/>
      <c r="P5" s="66"/>
      <c r="Q5" s="66"/>
    </row>
    <row r="6" spans="2:17" s="18" customFormat="1" ht="11.25" customHeight="1" x14ac:dyDescent="0.2">
      <c r="B6" s="22" t="s">
        <v>77</v>
      </c>
      <c r="C6" s="66"/>
      <c r="D6" s="66"/>
      <c r="E6" s="66"/>
      <c r="F6" s="66"/>
      <c r="G6" s="66"/>
      <c r="H6" s="66"/>
      <c r="I6" s="66"/>
      <c r="J6" s="66"/>
      <c r="K6" s="66"/>
      <c r="L6" s="66"/>
      <c r="M6" s="66"/>
      <c r="N6" s="66"/>
      <c r="O6" s="66"/>
      <c r="P6" s="66"/>
      <c r="Q6" s="66"/>
    </row>
    <row r="7" spans="2:17" s="18" customFormat="1" ht="11.25" customHeight="1" x14ac:dyDescent="0.2">
      <c r="B7" s="23" t="s">
        <v>78</v>
      </c>
      <c r="C7" s="66"/>
      <c r="D7" s="66">
        <f>Questionaire!$F$16</f>
        <v>0</v>
      </c>
      <c r="E7" s="66">
        <f>Questionaire!$F$16</f>
        <v>0</v>
      </c>
      <c r="F7" s="66">
        <f>Questionaire!$F$16</f>
        <v>0</v>
      </c>
      <c r="G7" s="66">
        <f>Questionaire!$F$16</f>
        <v>0</v>
      </c>
      <c r="H7" s="66">
        <f>Questionaire!$F$16</f>
        <v>0</v>
      </c>
      <c r="I7" s="66">
        <f>Questionaire!$F$16</f>
        <v>0</v>
      </c>
      <c r="J7" s="66">
        <f>Questionaire!$F$16</f>
        <v>0</v>
      </c>
      <c r="K7" s="66">
        <f>Questionaire!$F$16</f>
        <v>0</v>
      </c>
      <c r="L7" s="66">
        <f>Questionaire!$F$16</f>
        <v>0</v>
      </c>
      <c r="M7" s="66">
        <f>Questionaire!$F$16</f>
        <v>0</v>
      </c>
      <c r="N7" s="66">
        <f>Questionaire!$F$16</f>
        <v>0</v>
      </c>
      <c r="O7" s="66">
        <f>Questionaire!$F$16</f>
        <v>0</v>
      </c>
      <c r="P7" s="66">
        <f>SUM(D7:O7)</f>
        <v>0</v>
      </c>
      <c r="Q7" s="66">
        <f>SUM(D7:O7)</f>
        <v>0</v>
      </c>
    </row>
    <row r="8" spans="2:17" s="18" customFormat="1" ht="11.25" customHeight="1" x14ac:dyDescent="0.2">
      <c r="B8" s="23" t="s">
        <v>183</v>
      </c>
      <c r="C8" s="66"/>
      <c r="D8" s="66"/>
      <c r="E8" s="66"/>
      <c r="F8" s="66"/>
      <c r="G8" s="66"/>
      <c r="H8" s="66"/>
      <c r="I8" s="66"/>
      <c r="J8" s="66"/>
      <c r="K8" s="66"/>
      <c r="L8" s="66"/>
      <c r="M8" s="66"/>
      <c r="N8" s="66"/>
      <c r="O8" s="66"/>
      <c r="P8" s="66"/>
      <c r="Q8" s="66"/>
    </row>
    <row r="9" spans="2:17" s="18" customFormat="1" ht="11.25" customHeight="1" x14ac:dyDescent="0.2">
      <c r="B9" s="21" t="s">
        <v>79</v>
      </c>
      <c r="C9" s="65">
        <f t="shared" ref="C9:Q9" si="2">SUM(C7:C7)</f>
        <v>0</v>
      </c>
      <c r="D9" s="65">
        <f t="shared" si="2"/>
        <v>0</v>
      </c>
      <c r="E9" s="65">
        <f t="shared" si="2"/>
        <v>0</v>
      </c>
      <c r="F9" s="65">
        <f t="shared" si="2"/>
        <v>0</v>
      </c>
      <c r="G9" s="65">
        <f t="shared" si="2"/>
        <v>0</v>
      </c>
      <c r="H9" s="65">
        <f t="shared" si="2"/>
        <v>0</v>
      </c>
      <c r="I9" s="65">
        <f t="shared" si="2"/>
        <v>0</v>
      </c>
      <c r="J9" s="65">
        <f t="shared" si="2"/>
        <v>0</v>
      </c>
      <c r="K9" s="65">
        <f t="shared" si="2"/>
        <v>0</v>
      </c>
      <c r="L9" s="65">
        <f t="shared" si="2"/>
        <v>0</v>
      </c>
      <c r="M9" s="65">
        <f t="shared" si="2"/>
        <v>0</v>
      </c>
      <c r="N9" s="65">
        <f t="shared" si="2"/>
        <v>0</v>
      </c>
      <c r="O9" s="65">
        <f t="shared" si="2"/>
        <v>0</v>
      </c>
      <c r="P9" s="65">
        <f t="shared" si="2"/>
        <v>0</v>
      </c>
      <c r="Q9" s="65">
        <f t="shared" si="2"/>
        <v>0</v>
      </c>
    </row>
    <row r="10" spans="2:17" s="18" customFormat="1" ht="11.25" customHeight="1" x14ac:dyDescent="0.2">
      <c r="B10" s="21" t="s">
        <v>80</v>
      </c>
      <c r="C10" s="65">
        <f t="shared" ref="C10:O10" si="3">(C4+C9)</f>
        <v>0</v>
      </c>
      <c r="D10" s="65">
        <f t="shared" si="3"/>
        <v>0</v>
      </c>
      <c r="E10" s="65">
        <f t="shared" si="3"/>
        <v>0</v>
      </c>
      <c r="F10" s="65">
        <f t="shared" si="3"/>
        <v>0</v>
      </c>
      <c r="G10" s="65">
        <f t="shared" si="3"/>
        <v>0</v>
      </c>
      <c r="H10" s="65">
        <f t="shared" si="3"/>
        <v>0</v>
      </c>
      <c r="I10" s="65">
        <f t="shared" si="3"/>
        <v>0</v>
      </c>
      <c r="J10" s="65">
        <f t="shared" si="3"/>
        <v>0</v>
      </c>
      <c r="K10" s="65">
        <f t="shared" si="3"/>
        <v>0</v>
      </c>
      <c r="L10" s="65">
        <f t="shared" si="3"/>
        <v>0</v>
      </c>
      <c r="M10" s="65">
        <f t="shared" si="3"/>
        <v>0</v>
      </c>
      <c r="N10" s="65">
        <f t="shared" si="3"/>
        <v>0</v>
      </c>
      <c r="O10" s="65">
        <f t="shared" si="3"/>
        <v>0</v>
      </c>
      <c r="P10" s="65"/>
      <c r="Q10" s="65">
        <f>(Q4+Q9)</f>
        <v>0</v>
      </c>
    </row>
    <row r="11" spans="2:17" s="17" customFormat="1" ht="11.25" customHeight="1" x14ac:dyDescent="0.2">
      <c r="B11" s="21"/>
      <c r="C11" s="66"/>
      <c r="D11" s="66"/>
      <c r="E11" s="66"/>
      <c r="F11" s="66"/>
      <c r="G11" s="66"/>
      <c r="H11" s="66"/>
      <c r="I11" s="66"/>
      <c r="J11" s="66"/>
      <c r="K11" s="66"/>
      <c r="L11" s="66"/>
      <c r="M11" s="66"/>
      <c r="N11" s="66"/>
      <c r="O11" s="66"/>
      <c r="P11" s="66"/>
      <c r="Q11" s="66"/>
    </row>
    <row r="12" spans="2:17" s="18" customFormat="1" ht="11.25" customHeight="1" x14ac:dyDescent="0.2">
      <c r="B12" s="22" t="s">
        <v>81</v>
      </c>
      <c r="C12" s="66"/>
      <c r="D12" s="66"/>
      <c r="E12" s="66"/>
      <c r="F12" s="66"/>
      <c r="G12" s="66"/>
      <c r="H12" s="66"/>
      <c r="I12" s="66"/>
      <c r="J12" s="66"/>
      <c r="K12" s="66"/>
      <c r="L12" s="66"/>
      <c r="M12" s="66"/>
      <c r="N12" s="66"/>
      <c r="O12" s="66"/>
      <c r="P12" s="66"/>
      <c r="Q12" s="66"/>
    </row>
    <row r="13" spans="2:17" s="18" customFormat="1" ht="11.25" customHeight="1" x14ac:dyDescent="0.2">
      <c r="B13" s="23" t="s">
        <v>261</v>
      </c>
      <c r="C13" s="66">
        <f>SUM(Questionaire!$F$22:$F$26)</f>
        <v>0</v>
      </c>
      <c r="D13" s="412">
        <v>0</v>
      </c>
      <c r="E13" s="413"/>
      <c r="F13" s="413"/>
      <c r="G13" s="413"/>
      <c r="H13" s="413"/>
      <c r="I13" s="413"/>
      <c r="J13" s="413"/>
      <c r="K13" s="413"/>
      <c r="L13" s="413"/>
      <c r="M13" s="413"/>
      <c r="N13" s="413"/>
      <c r="O13" s="414"/>
      <c r="P13" s="66">
        <f>SUM(C13:O13)</f>
        <v>0</v>
      </c>
      <c r="Q13" s="66">
        <v>0</v>
      </c>
    </row>
    <row r="14" spans="2:17" s="18" customFormat="1" ht="11.25" customHeight="1" x14ac:dyDescent="0.2">
      <c r="B14" s="23" t="s">
        <v>144</v>
      </c>
      <c r="C14" s="66">
        <f>Questionaire!$F$28+Questionaire!$F$29</f>
        <v>0</v>
      </c>
      <c r="D14" s="66">
        <f>C14</f>
        <v>0</v>
      </c>
      <c r="E14" s="66">
        <f t="shared" ref="E14:O14" si="4">D14</f>
        <v>0</v>
      </c>
      <c r="F14" s="66">
        <f t="shared" si="4"/>
        <v>0</v>
      </c>
      <c r="G14" s="66">
        <f t="shared" si="4"/>
        <v>0</v>
      </c>
      <c r="H14" s="66">
        <f t="shared" si="4"/>
        <v>0</v>
      </c>
      <c r="I14" s="66">
        <f t="shared" si="4"/>
        <v>0</v>
      </c>
      <c r="J14" s="66">
        <f t="shared" si="4"/>
        <v>0</v>
      </c>
      <c r="K14" s="66">
        <f t="shared" si="4"/>
        <v>0</v>
      </c>
      <c r="L14" s="66">
        <f t="shared" si="4"/>
        <v>0</v>
      </c>
      <c r="M14" s="66">
        <f t="shared" si="4"/>
        <v>0</v>
      </c>
      <c r="N14" s="66">
        <f t="shared" si="4"/>
        <v>0</v>
      </c>
      <c r="O14" s="66">
        <f t="shared" si="4"/>
        <v>0</v>
      </c>
      <c r="P14" s="66">
        <f>SUM(C14:O14)</f>
        <v>0</v>
      </c>
      <c r="Q14" s="66">
        <f>P14+(P14*Questionaire!$F$47)</f>
        <v>0</v>
      </c>
    </row>
    <row r="15" spans="2:17" s="18" customFormat="1" ht="11.25" customHeight="1" x14ac:dyDescent="0.2">
      <c r="B15" s="23" t="s">
        <v>143</v>
      </c>
      <c r="C15" s="66">
        <f>Questionaire!$F$30+Questionaire!$F$31</f>
        <v>0</v>
      </c>
      <c r="D15" s="66">
        <f t="shared" ref="D15:O28" si="5">C15</f>
        <v>0</v>
      </c>
      <c r="E15" s="66">
        <f t="shared" si="5"/>
        <v>0</v>
      </c>
      <c r="F15" s="66">
        <f t="shared" si="5"/>
        <v>0</v>
      </c>
      <c r="G15" s="66">
        <f t="shared" si="5"/>
        <v>0</v>
      </c>
      <c r="H15" s="66">
        <f t="shared" si="5"/>
        <v>0</v>
      </c>
      <c r="I15" s="66">
        <f t="shared" si="5"/>
        <v>0</v>
      </c>
      <c r="J15" s="66">
        <f t="shared" si="5"/>
        <v>0</v>
      </c>
      <c r="K15" s="66">
        <f t="shared" si="5"/>
        <v>0</v>
      </c>
      <c r="L15" s="66">
        <f t="shared" si="5"/>
        <v>0</v>
      </c>
      <c r="M15" s="66">
        <f t="shared" si="5"/>
        <v>0</v>
      </c>
      <c r="N15" s="66">
        <f t="shared" si="5"/>
        <v>0</v>
      </c>
      <c r="O15" s="66">
        <f t="shared" si="5"/>
        <v>0</v>
      </c>
      <c r="P15" s="66">
        <f t="shared" ref="P15:P28" si="6">SUM(C15:O15)</f>
        <v>0</v>
      </c>
      <c r="Q15" s="66">
        <f>P15+(P15*Questionaire!$F$47)</f>
        <v>0</v>
      </c>
    </row>
    <row r="16" spans="2:17" s="18" customFormat="1" ht="11.25" customHeight="1" x14ac:dyDescent="0.2">
      <c r="B16" s="23" t="str">
        <f>Questionaire!$E$33</f>
        <v>phone costs</v>
      </c>
      <c r="C16" s="66">
        <f>Questionaire!$F$33</f>
        <v>0</v>
      </c>
      <c r="D16" s="66">
        <f t="shared" si="5"/>
        <v>0</v>
      </c>
      <c r="E16" s="66">
        <f t="shared" si="5"/>
        <v>0</v>
      </c>
      <c r="F16" s="66">
        <f t="shared" si="5"/>
        <v>0</v>
      </c>
      <c r="G16" s="66">
        <f t="shared" si="5"/>
        <v>0</v>
      </c>
      <c r="H16" s="66">
        <f t="shared" si="5"/>
        <v>0</v>
      </c>
      <c r="I16" s="66">
        <f t="shared" si="5"/>
        <v>0</v>
      </c>
      <c r="J16" s="66">
        <f t="shared" si="5"/>
        <v>0</v>
      </c>
      <c r="K16" s="66">
        <f t="shared" si="5"/>
        <v>0</v>
      </c>
      <c r="L16" s="66">
        <f t="shared" si="5"/>
        <v>0</v>
      </c>
      <c r="M16" s="66">
        <f t="shared" si="5"/>
        <v>0</v>
      </c>
      <c r="N16" s="66">
        <f t="shared" si="5"/>
        <v>0</v>
      </c>
      <c r="O16" s="66">
        <f t="shared" si="5"/>
        <v>0</v>
      </c>
      <c r="P16" s="66">
        <f t="shared" si="6"/>
        <v>0</v>
      </c>
      <c r="Q16" s="66">
        <f>P16+(P16*Questionaire!$F$47)</f>
        <v>0</v>
      </c>
    </row>
    <row r="17" spans="2:17" s="18" customFormat="1" ht="11.25" customHeight="1" x14ac:dyDescent="0.2">
      <c r="B17" s="23" t="str">
        <f>Questionaire!$E$34</f>
        <v>transport costs</v>
      </c>
      <c r="C17" s="66">
        <f>Questionaire!$F$34</f>
        <v>0</v>
      </c>
      <c r="D17" s="66">
        <f t="shared" si="5"/>
        <v>0</v>
      </c>
      <c r="E17" s="66">
        <f t="shared" si="5"/>
        <v>0</v>
      </c>
      <c r="F17" s="66">
        <f t="shared" si="5"/>
        <v>0</v>
      </c>
      <c r="G17" s="66">
        <f t="shared" si="5"/>
        <v>0</v>
      </c>
      <c r="H17" s="66">
        <f t="shared" si="5"/>
        <v>0</v>
      </c>
      <c r="I17" s="66">
        <f t="shared" si="5"/>
        <v>0</v>
      </c>
      <c r="J17" s="66">
        <f t="shared" si="5"/>
        <v>0</v>
      </c>
      <c r="K17" s="66">
        <f t="shared" si="5"/>
        <v>0</v>
      </c>
      <c r="L17" s="66">
        <f t="shared" si="5"/>
        <v>0</v>
      </c>
      <c r="M17" s="66">
        <f t="shared" si="5"/>
        <v>0</v>
      </c>
      <c r="N17" s="66">
        <f t="shared" si="5"/>
        <v>0</v>
      </c>
      <c r="O17" s="66">
        <f t="shared" si="5"/>
        <v>0</v>
      </c>
      <c r="P17" s="66">
        <f t="shared" si="6"/>
        <v>0</v>
      </c>
      <c r="Q17" s="66">
        <f>P17+(P17*Questionaire!$F$47)</f>
        <v>0</v>
      </c>
    </row>
    <row r="18" spans="2:17" s="18" customFormat="1" ht="11.25" customHeight="1" x14ac:dyDescent="0.2">
      <c r="B18" s="23" t="str">
        <f>Questionaire!$E$35</f>
        <v>delivery costs</v>
      </c>
      <c r="C18" s="66">
        <f>Questionaire!$F$35</f>
        <v>0</v>
      </c>
      <c r="D18" s="66">
        <f t="shared" si="5"/>
        <v>0</v>
      </c>
      <c r="E18" s="66">
        <f t="shared" si="5"/>
        <v>0</v>
      </c>
      <c r="F18" s="66">
        <f t="shared" si="5"/>
        <v>0</v>
      </c>
      <c r="G18" s="66">
        <f t="shared" si="5"/>
        <v>0</v>
      </c>
      <c r="H18" s="66">
        <f t="shared" si="5"/>
        <v>0</v>
      </c>
      <c r="I18" s="66">
        <f t="shared" si="5"/>
        <v>0</v>
      </c>
      <c r="J18" s="66">
        <f t="shared" si="5"/>
        <v>0</v>
      </c>
      <c r="K18" s="66">
        <f t="shared" si="5"/>
        <v>0</v>
      </c>
      <c r="L18" s="66">
        <f t="shared" si="5"/>
        <v>0</v>
      </c>
      <c r="M18" s="66">
        <f t="shared" si="5"/>
        <v>0</v>
      </c>
      <c r="N18" s="66">
        <f t="shared" si="5"/>
        <v>0</v>
      </c>
      <c r="O18" s="66">
        <f t="shared" si="5"/>
        <v>0</v>
      </c>
      <c r="P18" s="66">
        <f t="shared" si="6"/>
        <v>0</v>
      </c>
      <c r="Q18" s="66">
        <f>P18+(P18*Questionaire!$F$47)</f>
        <v>0</v>
      </c>
    </row>
    <row r="19" spans="2:17" s="18" customFormat="1" ht="11.25" customHeight="1" x14ac:dyDescent="0.2">
      <c r="B19" s="23" t="str">
        <f>Questionaire!$E$36</f>
        <v>rent of business premises</v>
      </c>
      <c r="C19" s="66">
        <f>Questionaire!$F$36</f>
        <v>0</v>
      </c>
      <c r="D19" s="66">
        <f t="shared" si="5"/>
        <v>0</v>
      </c>
      <c r="E19" s="66">
        <f t="shared" si="5"/>
        <v>0</v>
      </c>
      <c r="F19" s="66">
        <f t="shared" si="5"/>
        <v>0</v>
      </c>
      <c r="G19" s="66">
        <f t="shared" si="5"/>
        <v>0</v>
      </c>
      <c r="H19" s="66">
        <f t="shared" si="5"/>
        <v>0</v>
      </c>
      <c r="I19" s="66">
        <f t="shared" si="5"/>
        <v>0</v>
      </c>
      <c r="J19" s="66">
        <f t="shared" si="5"/>
        <v>0</v>
      </c>
      <c r="K19" s="66">
        <f t="shared" si="5"/>
        <v>0</v>
      </c>
      <c r="L19" s="66">
        <f t="shared" si="5"/>
        <v>0</v>
      </c>
      <c r="M19" s="66">
        <f t="shared" si="5"/>
        <v>0</v>
      </c>
      <c r="N19" s="66">
        <f t="shared" si="5"/>
        <v>0</v>
      </c>
      <c r="O19" s="66">
        <f t="shared" si="5"/>
        <v>0</v>
      </c>
      <c r="P19" s="66">
        <f t="shared" si="6"/>
        <v>0</v>
      </c>
      <c r="Q19" s="66">
        <f>P19+(P19*Questionaire!$F$47)</f>
        <v>0</v>
      </c>
    </row>
    <row r="20" spans="2:17" s="18" customFormat="1" ht="11.25" customHeight="1" x14ac:dyDescent="0.2">
      <c r="B20" s="23" t="str">
        <f>Questionaire!$E$37</f>
        <v>staff salaries</v>
      </c>
      <c r="C20" s="66">
        <f>Questionaire!$F$37</f>
        <v>0</v>
      </c>
      <c r="D20" s="66">
        <f t="shared" si="5"/>
        <v>0</v>
      </c>
      <c r="E20" s="66">
        <f t="shared" si="5"/>
        <v>0</v>
      </c>
      <c r="F20" s="66">
        <f t="shared" si="5"/>
        <v>0</v>
      </c>
      <c r="G20" s="66">
        <f t="shared" si="5"/>
        <v>0</v>
      </c>
      <c r="H20" s="66">
        <f t="shared" si="5"/>
        <v>0</v>
      </c>
      <c r="I20" s="66">
        <f t="shared" si="5"/>
        <v>0</v>
      </c>
      <c r="J20" s="66">
        <f t="shared" si="5"/>
        <v>0</v>
      </c>
      <c r="K20" s="66">
        <f t="shared" si="5"/>
        <v>0</v>
      </c>
      <c r="L20" s="66">
        <f t="shared" si="5"/>
        <v>0</v>
      </c>
      <c r="M20" s="66">
        <f t="shared" si="5"/>
        <v>0</v>
      </c>
      <c r="N20" s="66">
        <f t="shared" si="5"/>
        <v>0</v>
      </c>
      <c r="O20" s="66">
        <f t="shared" si="5"/>
        <v>0</v>
      </c>
      <c r="P20" s="66">
        <f t="shared" si="6"/>
        <v>0</v>
      </c>
      <c r="Q20" s="66">
        <f>P20+(P20*Questionaire!$F$47)</f>
        <v>0</v>
      </c>
    </row>
    <row r="21" spans="2:17" s="18" customFormat="1" ht="11.25" customHeight="1" x14ac:dyDescent="0.2">
      <c r="B21" s="23" t="str">
        <f>Questionaire!$E$38</f>
        <v>taxes and duties</v>
      </c>
      <c r="C21" s="66">
        <f>Questionaire!$F$38</f>
        <v>0</v>
      </c>
      <c r="D21" s="66">
        <f t="shared" si="5"/>
        <v>0</v>
      </c>
      <c r="E21" s="66">
        <f t="shared" si="5"/>
        <v>0</v>
      </c>
      <c r="F21" s="66">
        <f t="shared" si="5"/>
        <v>0</v>
      </c>
      <c r="G21" s="66">
        <f t="shared" si="5"/>
        <v>0</v>
      </c>
      <c r="H21" s="66">
        <f t="shared" si="5"/>
        <v>0</v>
      </c>
      <c r="I21" s="66">
        <f t="shared" si="5"/>
        <v>0</v>
      </c>
      <c r="J21" s="66">
        <f t="shared" si="5"/>
        <v>0</v>
      </c>
      <c r="K21" s="66">
        <f t="shared" si="5"/>
        <v>0</v>
      </c>
      <c r="L21" s="66">
        <f t="shared" si="5"/>
        <v>0</v>
      </c>
      <c r="M21" s="66">
        <f t="shared" si="5"/>
        <v>0</v>
      </c>
      <c r="N21" s="66">
        <f t="shared" si="5"/>
        <v>0</v>
      </c>
      <c r="O21" s="66">
        <f t="shared" si="5"/>
        <v>0</v>
      </c>
      <c r="P21" s="66">
        <f t="shared" si="6"/>
        <v>0</v>
      </c>
      <c r="Q21" s="66">
        <f>P21+(P21*Questionaire!$F$47)</f>
        <v>0</v>
      </c>
    </row>
    <row r="22" spans="2:17" s="18" customFormat="1" ht="11.25" customHeight="1" x14ac:dyDescent="0.2">
      <c r="B22" s="23" t="str">
        <f>Questionaire!$E$39</f>
        <v>sub-contractors</v>
      </c>
      <c r="C22" s="66">
        <f>Questionaire!$F$39</f>
        <v>0</v>
      </c>
      <c r="D22" s="66">
        <f t="shared" si="5"/>
        <v>0</v>
      </c>
      <c r="E22" s="66">
        <f t="shared" si="5"/>
        <v>0</v>
      </c>
      <c r="F22" s="66">
        <f t="shared" si="5"/>
        <v>0</v>
      </c>
      <c r="G22" s="66">
        <f t="shared" si="5"/>
        <v>0</v>
      </c>
      <c r="H22" s="66">
        <f t="shared" si="5"/>
        <v>0</v>
      </c>
      <c r="I22" s="66">
        <f t="shared" si="5"/>
        <v>0</v>
      </c>
      <c r="J22" s="66">
        <f t="shared" si="5"/>
        <v>0</v>
      </c>
      <c r="K22" s="66">
        <f t="shared" si="5"/>
        <v>0</v>
      </c>
      <c r="L22" s="66">
        <f t="shared" si="5"/>
        <v>0</v>
      </c>
      <c r="M22" s="66">
        <f t="shared" si="5"/>
        <v>0</v>
      </c>
      <c r="N22" s="66">
        <f t="shared" si="5"/>
        <v>0</v>
      </c>
      <c r="O22" s="66">
        <f t="shared" si="5"/>
        <v>0</v>
      </c>
      <c r="P22" s="66">
        <f t="shared" si="6"/>
        <v>0</v>
      </c>
      <c r="Q22" s="66">
        <f>P22+(P22*Questionaire!$F$47)</f>
        <v>0</v>
      </c>
    </row>
    <row r="23" spans="2:17" s="18" customFormat="1" ht="11.25" customHeight="1" x14ac:dyDescent="0.2">
      <c r="B23" s="23" t="str">
        <f>Questionaire!$E$40</f>
        <v>advertising</v>
      </c>
      <c r="C23" s="66">
        <f>Questionaire!$F$40</f>
        <v>0</v>
      </c>
      <c r="D23" s="66">
        <f t="shared" si="5"/>
        <v>0</v>
      </c>
      <c r="E23" s="66">
        <f t="shared" si="5"/>
        <v>0</v>
      </c>
      <c r="F23" s="66">
        <f t="shared" si="5"/>
        <v>0</v>
      </c>
      <c r="G23" s="66">
        <f t="shared" si="5"/>
        <v>0</v>
      </c>
      <c r="H23" s="66">
        <f t="shared" si="5"/>
        <v>0</v>
      </c>
      <c r="I23" s="66">
        <f t="shared" si="5"/>
        <v>0</v>
      </c>
      <c r="J23" s="66">
        <f t="shared" si="5"/>
        <v>0</v>
      </c>
      <c r="K23" s="66">
        <f t="shared" si="5"/>
        <v>0</v>
      </c>
      <c r="L23" s="66">
        <f t="shared" si="5"/>
        <v>0</v>
      </c>
      <c r="M23" s="66">
        <f t="shared" si="5"/>
        <v>0</v>
      </c>
      <c r="N23" s="66">
        <f t="shared" si="5"/>
        <v>0</v>
      </c>
      <c r="O23" s="66">
        <f t="shared" si="5"/>
        <v>0</v>
      </c>
      <c r="P23" s="66">
        <f t="shared" si="6"/>
        <v>0</v>
      </c>
      <c r="Q23" s="66">
        <f>P23+(P23*Questionaire!$F$47)</f>
        <v>0</v>
      </c>
    </row>
    <row r="24" spans="2:17" s="18" customFormat="1" ht="11.25" customHeight="1" x14ac:dyDescent="0.2">
      <c r="B24" s="23" t="str">
        <f>Questionaire!$E$41</f>
        <v>water, electricity and other utilities</v>
      </c>
      <c r="C24" s="66">
        <f>Questionaire!$F$41</f>
        <v>0</v>
      </c>
      <c r="D24" s="66">
        <f t="shared" si="5"/>
        <v>0</v>
      </c>
      <c r="E24" s="66">
        <f t="shared" si="5"/>
        <v>0</v>
      </c>
      <c r="F24" s="66">
        <f t="shared" si="5"/>
        <v>0</v>
      </c>
      <c r="G24" s="66">
        <f t="shared" si="5"/>
        <v>0</v>
      </c>
      <c r="H24" s="66">
        <f t="shared" si="5"/>
        <v>0</v>
      </c>
      <c r="I24" s="66">
        <f t="shared" si="5"/>
        <v>0</v>
      </c>
      <c r="J24" s="66">
        <f t="shared" si="5"/>
        <v>0</v>
      </c>
      <c r="K24" s="66">
        <f t="shared" si="5"/>
        <v>0</v>
      </c>
      <c r="L24" s="66">
        <f t="shared" si="5"/>
        <v>0</v>
      </c>
      <c r="M24" s="66">
        <f t="shared" si="5"/>
        <v>0</v>
      </c>
      <c r="N24" s="66">
        <f t="shared" si="5"/>
        <v>0</v>
      </c>
      <c r="O24" s="66">
        <f t="shared" si="5"/>
        <v>0</v>
      </c>
      <c r="P24" s="66">
        <f t="shared" si="6"/>
        <v>0</v>
      </c>
      <c r="Q24" s="66">
        <f>P24+(P24*Questionaire!$F$47)</f>
        <v>0</v>
      </c>
    </row>
    <row r="25" spans="2:17" s="18" customFormat="1" ht="11.25" customHeight="1" x14ac:dyDescent="0.2">
      <c r="B25" s="23" t="str">
        <f>Questionaire!$E$42</f>
        <v>insurance fees</v>
      </c>
      <c r="C25" s="66">
        <f>Questionaire!$F$42</f>
        <v>0</v>
      </c>
      <c r="D25" s="66">
        <f t="shared" si="5"/>
        <v>0</v>
      </c>
      <c r="E25" s="66">
        <f t="shared" si="5"/>
        <v>0</v>
      </c>
      <c r="F25" s="66">
        <f t="shared" si="5"/>
        <v>0</v>
      </c>
      <c r="G25" s="66">
        <f t="shared" si="5"/>
        <v>0</v>
      </c>
      <c r="H25" s="66">
        <f t="shared" si="5"/>
        <v>0</v>
      </c>
      <c r="I25" s="66">
        <f t="shared" si="5"/>
        <v>0</v>
      </c>
      <c r="J25" s="66">
        <f t="shared" si="5"/>
        <v>0</v>
      </c>
      <c r="K25" s="66">
        <f t="shared" si="5"/>
        <v>0</v>
      </c>
      <c r="L25" s="66">
        <f t="shared" si="5"/>
        <v>0</v>
      </c>
      <c r="M25" s="66">
        <f t="shared" si="5"/>
        <v>0</v>
      </c>
      <c r="N25" s="66">
        <f t="shared" si="5"/>
        <v>0</v>
      </c>
      <c r="O25" s="66">
        <f t="shared" si="5"/>
        <v>0</v>
      </c>
      <c r="P25" s="66">
        <f t="shared" si="6"/>
        <v>0</v>
      </c>
      <c r="Q25" s="66">
        <f>P25+(P25*Questionaire!$F$47)</f>
        <v>0</v>
      </c>
    </row>
    <row r="26" spans="2:17" s="18" customFormat="1" ht="11.25" customHeight="1" x14ac:dyDescent="0.2">
      <c r="B26" s="23" t="str">
        <f>Questionaire!$E$43</f>
        <v>bookkeeping or accounting fees</v>
      </c>
      <c r="C26" s="66">
        <f>Questionaire!$F$43</f>
        <v>0</v>
      </c>
      <c r="D26" s="66">
        <f t="shared" si="5"/>
        <v>0</v>
      </c>
      <c r="E26" s="66">
        <f t="shared" si="5"/>
        <v>0</v>
      </c>
      <c r="F26" s="66">
        <f t="shared" si="5"/>
        <v>0</v>
      </c>
      <c r="G26" s="66">
        <f t="shared" si="5"/>
        <v>0</v>
      </c>
      <c r="H26" s="66">
        <f t="shared" si="5"/>
        <v>0</v>
      </c>
      <c r="I26" s="66">
        <f t="shared" si="5"/>
        <v>0</v>
      </c>
      <c r="J26" s="66">
        <f t="shared" si="5"/>
        <v>0</v>
      </c>
      <c r="K26" s="66">
        <f t="shared" si="5"/>
        <v>0</v>
      </c>
      <c r="L26" s="66">
        <f t="shared" si="5"/>
        <v>0</v>
      </c>
      <c r="M26" s="66">
        <f t="shared" si="5"/>
        <v>0</v>
      </c>
      <c r="N26" s="66">
        <f t="shared" si="5"/>
        <v>0</v>
      </c>
      <c r="O26" s="66">
        <f t="shared" si="5"/>
        <v>0</v>
      </c>
      <c r="P26" s="66">
        <f t="shared" si="6"/>
        <v>0</v>
      </c>
      <c r="Q26" s="66">
        <f>P26+(P26*Questionaire!$F$47)</f>
        <v>0</v>
      </c>
    </row>
    <row r="27" spans="2:17" s="18" customFormat="1" ht="11.25" customHeight="1" x14ac:dyDescent="0.2">
      <c r="B27" s="23" t="str">
        <f>Questionaire!$E$44</f>
        <v>various</v>
      </c>
      <c r="C27" s="66">
        <f>Questionaire!$F$44</f>
        <v>0</v>
      </c>
      <c r="D27" s="66">
        <f t="shared" si="5"/>
        <v>0</v>
      </c>
      <c r="E27" s="66">
        <f t="shared" si="5"/>
        <v>0</v>
      </c>
      <c r="F27" s="66">
        <f t="shared" si="5"/>
        <v>0</v>
      </c>
      <c r="G27" s="66">
        <f t="shared" si="5"/>
        <v>0</v>
      </c>
      <c r="H27" s="66">
        <f t="shared" si="5"/>
        <v>0</v>
      </c>
      <c r="I27" s="66">
        <f t="shared" si="5"/>
        <v>0</v>
      </c>
      <c r="J27" s="66">
        <f t="shared" si="5"/>
        <v>0</v>
      </c>
      <c r="K27" s="66">
        <f t="shared" si="5"/>
        <v>0</v>
      </c>
      <c r="L27" s="66">
        <f t="shared" si="5"/>
        <v>0</v>
      </c>
      <c r="M27" s="66">
        <f t="shared" si="5"/>
        <v>0</v>
      </c>
      <c r="N27" s="66">
        <f t="shared" si="5"/>
        <v>0</v>
      </c>
      <c r="O27" s="66">
        <f t="shared" si="5"/>
        <v>0</v>
      </c>
      <c r="P27" s="66">
        <f t="shared" si="6"/>
        <v>0</v>
      </c>
      <c r="Q27" s="66">
        <f>P27+(P27*Questionaire!$F$47)</f>
        <v>0</v>
      </c>
    </row>
    <row r="28" spans="2:17" s="18" customFormat="1" ht="11.25" customHeight="1" x14ac:dyDescent="0.2">
      <c r="B28" s="23" t="str">
        <f>Questionaire!$E$45</f>
        <v>various</v>
      </c>
      <c r="C28" s="66">
        <f>Questionaire!$F$45</f>
        <v>0</v>
      </c>
      <c r="D28" s="66">
        <f t="shared" si="5"/>
        <v>0</v>
      </c>
      <c r="E28" s="66">
        <f t="shared" si="5"/>
        <v>0</v>
      </c>
      <c r="F28" s="66">
        <f t="shared" si="5"/>
        <v>0</v>
      </c>
      <c r="G28" s="66">
        <f t="shared" si="5"/>
        <v>0</v>
      </c>
      <c r="H28" s="66">
        <f t="shared" si="5"/>
        <v>0</v>
      </c>
      <c r="I28" s="66">
        <f t="shared" si="5"/>
        <v>0</v>
      </c>
      <c r="J28" s="66">
        <f t="shared" si="5"/>
        <v>0</v>
      </c>
      <c r="K28" s="66">
        <f t="shared" si="5"/>
        <v>0</v>
      </c>
      <c r="L28" s="66">
        <f t="shared" si="5"/>
        <v>0</v>
      </c>
      <c r="M28" s="66">
        <f t="shared" si="5"/>
        <v>0</v>
      </c>
      <c r="N28" s="66">
        <f t="shared" si="5"/>
        <v>0</v>
      </c>
      <c r="O28" s="66">
        <f t="shared" si="5"/>
        <v>0</v>
      </c>
      <c r="P28" s="66">
        <f t="shared" si="6"/>
        <v>0</v>
      </c>
      <c r="Q28" s="66">
        <f>P28+(P28*Questionaire!$F$47)</f>
        <v>0</v>
      </c>
    </row>
    <row r="29" spans="2:17" s="18" customFormat="1" ht="11.25" customHeight="1" x14ac:dyDescent="0.2">
      <c r="B29" s="21" t="s">
        <v>82</v>
      </c>
      <c r="C29" s="65">
        <f>SUM(C13:C28)</f>
        <v>0</v>
      </c>
      <c r="D29" s="65">
        <f>SUM(D13:D28)</f>
        <v>0</v>
      </c>
      <c r="E29" s="65">
        <f t="shared" ref="E29:O29" si="7">SUM(E13:E28)</f>
        <v>0</v>
      </c>
      <c r="F29" s="65">
        <f t="shared" si="7"/>
        <v>0</v>
      </c>
      <c r="G29" s="65">
        <f t="shared" si="7"/>
        <v>0</v>
      </c>
      <c r="H29" s="65">
        <f t="shared" si="7"/>
        <v>0</v>
      </c>
      <c r="I29" s="65">
        <f t="shared" si="7"/>
        <v>0</v>
      </c>
      <c r="J29" s="65">
        <f t="shared" si="7"/>
        <v>0</v>
      </c>
      <c r="K29" s="65">
        <f t="shared" si="7"/>
        <v>0</v>
      </c>
      <c r="L29" s="65">
        <f t="shared" si="7"/>
        <v>0</v>
      </c>
      <c r="M29" s="65">
        <f t="shared" si="7"/>
        <v>0</v>
      </c>
      <c r="N29" s="65">
        <f t="shared" si="7"/>
        <v>0</v>
      </c>
      <c r="O29" s="65">
        <f t="shared" si="7"/>
        <v>0</v>
      </c>
      <c r="P29" s="65">
        <f>SUM(P13:P28)</f>
        <v>0</v>
      </c>
      <c r="Q29" s="65">
        <f>SUM(Q13:Q28)</f>
        <v>0</v>
      </c>
    </row>
    <row r="30" spans="2:17" s="18" customFormat="1" ht="11.25" customHeight="1" x14ac:dyDescent="0.2">
      <c r="B30" s="23" t="s">
        <v>204</v>
      </c>
      <c r="C30" s="66"/>
      <c r="D30" s="66" t="str">
        <f>'1st Loan Repayment'!Scheduled_Monthly_Payment</f>
        <v>0</v>
      </c>
      <c r="E30" s="66" t="str">
        <f>D30</f>
        <v>0</v>
      </c>
      <c r="F30" s="66" t="str">
        <f t="shared" ref="F30:O30" si="8">E30</f>
        <v>0</v>
      </c>
      <c r="G30" s="66" t="str">
        <f t="shared" si="8"/>
        <v>0</v>
      </c>
      <c r="H30" s="66" t="str">
        <f t="shared" si="8"/>
        <v>0</v>
      </c>
      <c r="I30" s="66" t="str">
        <f t="shared" si="8"/>
        <v>0</v>
      </c>
      <c r="J30" s="66" t="str">
        <f t="shared" si="8"/>
        <v>0</v>
      </c>
      <c r="K30" s="66" t="str">
        <f t="shared" si="8"/>
        <v>0</v>
      </c>
      <c r="L30" s="66" t="str">
        <f t="shared" si="8"/>
        <v>0</v>
      </c>
      <c r="M30" s="66" t="str">
        <f t="shared" si="8"/>
        <v>0</v>
      </c>
      <c r="N30" s="66" t="str">
        <f t="shared" si="8"/>
        <v>0</v>
      </c>
      <c r="O30" s="66" t="str">
        <f t="shared" si="8"/>
        <v>0</v>
      </c>
      <c r="P30" s="66">
        <f>SUM(C30:O30)</f>
        <v>0</v>
      </c>
      <c r="Q30" s="66">
        <f>P30</f>
        <v>0</v>
      </c>
    </row>
    <row r="31" spans="2:17" s="18" customFormat="1" ht="11.25" customHeight="1" x14ac:dyDescent="0.2">
      <c r="B31" s="23" t="s">
        <v>205</v>
      </c>
      <c r="C31" s="66"/>
      <c r="D31" s="77" t="str">
        <f>'2nd Loan Repayment'!Scheduled_Monthly_Payment</f>
        <v>0</v>
      </c>
      <c r="E31" s="66" t="str">
        <f>D31</f>
        <v>0</v>
      </c>
      <c r="F31" s="66" t="str">
        <f t="shared" ref="F31:O33" si="9">E31</f>
        <v>0</v>
      </c>
      <c r="G31" s="66" t="str">
        <f t="shared" si="9"/>
        <v>0</v>
      </c>
      <c r="H31" s="66" t="str">
        <f t="shared" si="9"/>
        <v>0</v>
      </c>
      <c r="I31" s="66" t="str">
        <f t="shared" si="9"/>
        <v>0</v>
      </c>
      <c r="J31" s="66" t="str">
        <f t="shared" si="9"/>
        <v>0</v>
      </c>
      <c r="K31" s="66" t="str">
        <f t="shared" si="9"/>
        <v>0</v>
      </c>
      <c r="L31" s="66" t="str">
        <f t="shared" si="9"/>
        <v>0</v>
      </c>
      <c r="M31" s="66" t="str">
        <f t="shared" si="9"/>
        <v>0</v>
      </c>
      <c r="N31" s="66" t="str">
        <f t="shared" si="9"/>
        <v>0</v>
      </c>
      <c r="O31" s="66" t="str">
        <f t="shared" si="9"/>
        <v>0</v>
      </c>
      <c r="P31" s="66">
        <f>SUM(C31:O31)</f>
        <v>0</v>
      </c>
      <c r="Q31" s="66">
        <f>P31</f>
        <v>0</v>
      </c>
    </row>
    <row r="32" spans="2:17" s="18" customFormat="1" ht="11.25" customHeight="1" x14ac:dyDescent="0.2">
      <c r="B32" s="23" t="str">
        <f>Review!$B$22</f>
        <v>Monthly savings for appliance maintenance and repairs:</v>
      </c>
      <c r="C32" s="66"/>
      <c r="D32" s="66">
        <f>Review!$D$22</f>
        <v>0</v>
      </c>
      <c r="E32" s="66">
        <f>D32</f>
        <v>0</v>
      </c>
      <c r="F32" s="66">
        <f t="shared" si="9"/>
        <v>0</v>
      </c>
      <c r="G32" s="66">
        <f t="shared" si="9"/>
        <v>0</v>
      </c>
      <c r="H32" s="66">
        <f t="shared" si="9"/>
        <v>0</v>
      </c>
      <c r="I32" s="66">
        <f t="shared" si="9"/>
        <v>0</v>
      </c>
      <c r="J32" s="66">
        <f t="shared" si="9"/>
        <v>0</v>
      </c>
      <c r="K32" s="66">
        <f t="shared" si="9"/>
        <v>0</v>
      </c>
      <c r="L32" s="66">
        <f t="shared" si="9"/>
        <v>0</v>
      </c>
      <c r="M32" s="66">
        <f t="shared" si="9"/>
        <v>0</v>
      </c>
      <c r="N32" s="66">
        <f t="shared" si="9"/>
        <v>0</v>
      </c>
      <c r="O32" s="66">
        <f t="shared" si="9"/>
        <v>0</v>
      </c>
      <c r="P32" s="66">
        <f t="shared" ref="P32:P33" si="10">SUM(C32:O32)</f>
        <v>0</v>
      </c>
      <c r="Q32" s="66">
        <f t="shared" ref="Q32:Q33" si="11">P32</f>
        <v>0</v>
      </c>
    </row>
    <row r="33" spans="2:17" s="18" customFormat="1" ht="11.25" customHeight="1" x14ac:dyDescent="0.2">
      <c r="B33" s="23" t="str">
        <f>Review!$B$23</f>
        <v>Monthly savings for solar PV System maintenance and repairs:</v>
      </c>
      <c r="C33" s="66"/>
      <c r="D33" s="66">
        <f>Review!$D$23</f>
        <v>0</v>
      </c>
      <c r="E33" s="66">
        <f>D33</f>
        <v>0</v>
      </c>
      <c r="F33" s="66">
        <f t="shared" si="9"/>
        <v>0</v>
      </c>
      <c r="G33" s="66">
        <f t="shared" si="9"/>
        <v>0</v>
      </c>
      <c r="H33" s="66">
        <f t="shared" si="9"/>
        <v>0</v>
      </c>
      <c r="I33" s="66">
        <f t="shared" si="9"/>
        <v>0</v>
      </c>
      <c r="J33" s="66">
        <f t="shared" si="9"/>
        <v>0</v>
      </c>
      <c r="K33" s="66">
        <f t="shared" si="9"/>
        <v>0</v>
      </c>
      <c r="L33" s="66">
        <f t="shared" si="9"/>
        <v>0</v>
      </c>
      <c r="M33" s="66">
        <f t="shared" si="9"/>
        <v>0</v>
      </c>
      <c r="N33" s="66">
        <f t="shared" si="9"/>
        <v>0</v>
      </c>
      <c r="O33" s="66">
        <f t="shared" si="9"/>
        <v>0</v>
      </c>
      <c r="P33" s="66">
        <f t="shared" si="10"/>
        <v>0</v>
      </c>
      <c r="Q33" s="66">
        <f t="shared" si="11"/>
        <v>0</v>
      </c>
    </row>
    <row r="34" spans="2:17" s="18" customFormat="1" ht="11.25" customHeight="1" x14ac:dyDescent="0.2">
      <c r="B34" s="21" t="s">
        <v>83</v>
      </c>
      <c r="C34" s="65">
        <f t="shared" ref="C34:Q34" si="12">SUM(C29:C33)</f>
        <v>0</v>
      </c>
      <c r="D34" s="65">
        <f t="shared" si="12"/>
        <v>0</v>
      </c>
      <c r="E34" s="65">
        <f t="shared" si="12"/>
        <v>0</v>
      </c>
      <c r="F34" s="65">
        <f t="shared" si="12"/>
        <v>0</v>
      </c>
      <c r="G34" s="65">
        <f t="shared" si="12"/>
        <v>0</v>
      </c>
      <c r="H34" s="65">
        <f t="shared" si="12"/>
        <v>0</v>
      </c>
      <c r="I34" s="65">
        <f t="shared" si="12"/>
        <v>0</v>
      </c>
      <c r="J34" s="65">
        <f t="shared" si="12"/>
        <v>0</v>
      </c>
      <c r="K34" s="65">
        <f t="shared" si="12"/>
        <v>0</v>
      </c>
      <c r="L34" s="65">
        <f t="shared" si="12"/>
        <v>0</v>
      </c>
      <c r="M34" s="65">
        <f t="shared" si="12"/>
        <v>0</v>
      </c>
      <c r="N34" s="65">
        <f t="shared" si="12"/>
        <v>0</v>
      </c>
      <c r="O34" s="65">
        <f t="shared" si="12"/>
        <v>0</v>
      </c>
      <c r="P34" s="65">
        <f t="shared" si="12"/>
        <v>0</v>
      </c>
      <c r="Q34" s="65">
        <f t="shared" si="12"/>
        <v>0</v>
      </c>
    </row>
    <row r="35" spans="2:17" s="18" customFormat="1" ht="11.25" customHeight="1" x14ac:dyDescent="0.2">
      <c r="B35" s="21" t="s">
        <v>197</v>
      </c>
      <c r="C35" s="65">
        <f t="shared" ref="C35:O35" si="13">(C10-C34)</f>
        <v>0</v>
      </c>
      <c r="D35" s="65">
        <f t="shared" si="13"/>
        <v>0</v>
      </c>
      <c r="E35" s="65">
        <f t="shared" si="13"/>
        <v>0</v>
      </c>
      <c r="F35" s="65">
        <f t="shared" si="13"/>
        <v>0</v>
      </c>
      <c r="G35" s="65">
        <f t="shared" si="13"/>
        <v>0</v>
      </c>
      <c r="H35" s="65">
        <f t="shared" si="13"/>
        <v>0</v>
      </c>
      <c r="I35" s="65">
        <f t="shared" si="13"/>
        <v>0</v>
      </c>
      <c r="J35" s="65">
        <f t="shared" si="13"/>
        <v>0</v>
      </c>
      <c r="K35" s="65">
        <f t="shared" si="13"/>
        <v>0</v>
      </c>
      <c r="L35" s="65">
        <f t="shared" si="13"/>
        <v>0</v>
      </c>
      <c r="M35" s="65">
        <f t="shared" si="13"/>
        <v>0</v>
      </c>
      <c r="N35" s="65">
        <f t="shared" si="13"/>
        <v>0</v>
      </c>
      <c r="O35" s="65">
        <f t="shared" si="13"/>
        <v>0</v>
      </c>
      <c r="P35" s="65"/>
      <c r="Q35" s="65">
        <f>(Q10-Q34)</f>
        <v>0</v>
      </c>
    </row>
    <row r="36" spans="2:17" s="18" customFormat="1" ht="8.1" customHeight="1" x14ac:dyDescent="0.2">
      <c r="B36" s="11"/>
      <c r="C36" s="17"/>
      <c r="D36" s="17"/>
      <c r="E36" s="17"/>
      <c r="F36" s="17"/>
      <c r="G36" s="17"/>
      <c r="H36" s="17"/>
      <c r="I36" s="17"/>
      <c r="J36" s="17"/>
      <c r="K36" s="17"/>
      <c r="L36" s="17"/>
      <c r="M36" s="17"/>
      <c r="N36" s="17"/>
      <c r="O36" s="17"/>
      <c r="P36" s="17"/>
      <c r="Q36" s="10"/>
    </row>
    <row r="38" spans="2:17" ht="23.25" x14ac:dyDescent="0.35">
      <c r="B38" s="342" t="s">
        <v>196</v>
      </c>
      <c r="C38" s="342"/>
      <c r="D38" s="342"/>
      <c r="E38" s="342"/>
      <c r="F38" s="342"/>
      <c r="G38" s="342"/>
      <c r="H38" s="342"/>
      <c r="I38" s="342"/>
      <c r="J38" s="342"/>
      <c r="K38" s="342"/>
      <c r="L38" s="342"/>
      <c r="M38" s="342"/>
      <c r="N38" s="342"/>
      <c r="O38" s="342"/>
      <c r="P38" s="342"/>
      <c r="Q38" s="342"/>
    </row>
    <row r="39" spans="2:17" ht="24" x14ac:dyDescent="0.35">
      <c r="B39" s="24" t="str">
        <f>Questionaire!E17</f>
        <v>Scenario: Stable</v>
      </c>
      <c r="C39" s="13" t="s">
        <v>125</v>
      </c>
      <c r="D39" s="12"/>
      <c r="E39" s="13">
        <f>Questionaire!$E$5</f>
        <v>0</v>
      </c>
      <c r="F39" s="12"/>
      <c r="G39" s="12"/>
      <c r="H39" s="12"/>
      <c r="I39" s="12"/>
      <c r="J39" s="15" t="s">
        <v>76</v>
      </c>
      <c r="K39" s="16">
        <f>Questionaire!$F$108</f>
        <v>0</v>
      </c>
      <c r="L39" s="14"/>
      <c r="M39" s="14"/>
      <c r="N39" s="12"/>
      <c r="O39" s="12"/>
      <c r="P39" s="15"/>
      <c r="Q39" s="12"/>
    </row>
    <row r="40" spans="2:17" ht="11.25" x14ac:dyDescent="0.2">
      <c r="B40" s="11"/>
      <c r="C40" s="19" t="s">
        <v>199</v>
      </c>
      <c r="D40" s="20">
        <f>K39</f>
        <v>0</v>
      </c>
      <c r="E40" s="20">
        <f>DATE(YEAR(D40),MONTH(D40)+1,1)</f>
        <v>32</v>
      </c>
      <c r="F40" s="20">
        <f t="shared" ref="F40" si="14">DATE(YEAR(E40),MONTH(E40)+1,1)</f>
        <v>61</v>
      </c>
      <c r="G40" s="20">
        <f t="shared" ref="G40" si="15">DATE(YEAR(F40),MONTH(F40)+1,1)</f>
        <v>92</v>
      </c>
      <c r="H40" s="20">
        <f t="shared" ref="H40" si="16">DATE(YEAR(G40),MONTH(G40)+1,1)</f>
        <v>122</v>
      </c>
      <c r="I40" s="20">
        <f t="shared" ref="I40" si="17">DATE(YEAR(H40),MONTH(H40)+1,1)</f>
        <v>153</v>
      </c>
      <c r="J40" s="20">
        <f t="shared" ref="J40" si="18">DATE(YEAR(I40),MONTH(I40)+1,1)</f>
        <v>183</v>
      </c>
      <c r="K40" s="20">
        <f t="shared" ref="K40" si="19">DATE(YEAR(J40),MONTH(J40)+1,1)</f>
        <v>214</v>
      </c>
      <c r="L40" s="20">
        <f t="shared" ref="L40" si="20">DATE(YEAR(K40),MONTH(K40)+1,1)</f>
        <v>245</v>
      </c>
      <c r="M40" s="20">
        <f t="shared" ref="M40" si="21">DATE(YEAR(L40),MONTH(L40)+1,1)</f>
        <v>275</v>
      </c>
      <c r="N40" s="20">
        <f t="shared" ref="N40" si="22">DATE(YEAR(M40),MONTH(M40)+1,1)</f>
        <v>306</v>
      </c>
      <c r="O40" s="20">
        <f t="shared" ref="O40" si="23">DATE(YEAR(N40),MONTH(N40)+1,1)</f>
        <v>336</v>
      </c>
      <c r="P40" s="20" t="s">
        <v>185</v>
      </c>
      <c r="Q40" s="20" t="s">
        <v>184</v>
      </c>
    </row>
    <row r="41" spans="2:17" ht="11.25" x14ac:dyDescent="0.2">
      <c r="B41" s="21" t="s">
        <v>200</v>
      </c>
      <c r="C41" s="65">
        <f>Questionaire!$F$100+Questionaire!$F$101</f>
        <v>0</v>
      </c>
      <c r="D41" s="65">
        <f t="shared" ref="D41:O41" si="24">C72</f>
        <v>0</v>
      </c>
      <c r="E41" s="65">
        <f t="shared" si="24"/>
        <v>0</v>
      </c>
      <c r="F41" s="65">
        <f t="shared" si="24"/>
        <v>0</v>
      </c>
      <c r="G41" s="65">
        <f t="shared" si="24"/>
        <v>0</v>
      </c>
      <c r="H41" s="65">
        <f t="shared" si="24"/>
        <v>0</v>
      </c>
      <c r="I41" s="65">
        <f t="shared" si="24"/>
        <v>0</v>
      </c>
      <c r="J41" s="65">
        <f t="shared" si="24"/>
        <v>0</v>
      </c>
      <c r="K41" s="65">
        <f t="shared" si="24"/>
        <v>0</v>
      </c>
      <c r="L41" s="65">
        <f t="shared" si="24"/>
        <v>0</v>
      </c>
      <c r="M41" s="65">
        <f t="shared" si="24"/>
        <v>0</v>
      </c>
      <c r="N41" s="65">
        <f t="shared" si="24"/>
        <v>0</v>
      </c>
      <c r="O41" s="65">
        <f t="shared" si="24"/>
        <v>0</v>
      </c>
      <c r="P41" s="65"/>
      <c r="Q41" s="65">
        <f>O72</f>
        <v>0</v>
      </c>
    </row>
    <row r="42" spans="2:17" ht="11.25" x14ac:dyDescent="0.2">
      <c r="B42" s="21"/>
      <c r="C42" s="66"/>
      <c r="D42" s="66"/>
      <c r="E42" s="66"/>
      <c r="F42" s="66"/>
      <c r="G42" s="66"/>
      <c r="H42" s="66"/>
      <c r="I42" s="66"/>
      <c r="J42" s="66"/>
      <c r="K42" s="66"/>
      <c r="L42" s="66"/>
      <c r="M42" s="66"/>
      <c r="N42" s="66"/>
      <c r="O42" s="66"/>
      <c r="P42" s="66"/>
      <c r="Q42" s="66"/>
    </row>
    <row r="43" spans="2:17" ht="12" x14ac:dyDescent="0.2">
      <c r="B43" s="22" t="s">
        <v>77</v>
      </c>
      <c r="C43" s="66"/>
      <c r="D43" s="66"/>
      <c r="E43" s="66"/>
      <c r="F43" s="66"/>
      <c r="G43" s="66"/>
      <c r="H43" s="66"/>
      <c r="I43" s="66"/>
      <c r="J43" s="66"/>
      <c r="K43" s="66"/>
      <c r="L43" s="66"/>
      <c r="M43" s="66"/>
      <c r="N43" s="66"/>
      <c r="O43" s="66"/>
      <c r="P43" s="66"/>
      <c r="Q43" s="66"/>
    </row>
    <row r="44" spans="2:17" ht="11.25" x14ac:dyDescent="0.2">
      <c r="B44" s="23" t="s">
        <v>78</v>
      </c>
      <c r="C44" s="66"/>
      <c r="D44" s="66">
        <f>Questionaire!$F$17</f>
        <v>0</v>
      </c>
      <c r="E44" s="66">
        <f>Questionaire!$F$17</f>
        <v>0</v>
      </c>
      <c r="F44" s="66">
        <f>Questionaire!$F$17</f>
        <v>0</v>
      </c>
      <c r="G44" s="66">
        <f>Questionaire!$F$17</f>
        <v>0</v>
      </c>
      <c r="H44" s="66">
        <f>Questionaire!$F$17</f>
        <v>0</v>
      </c>
      <c r="I44" s="66">
        <f>Questionaire!$F$17</f>
        <v>0</v>
      </c>
      <c r="J44" s="66">
        <f>Questionaire!$F$17</f>
        <v>0</v>
      </c>
      <c r="K44" s="66">
        <f>Questionaire!$F$17</f>
        <v>0</v>
      </c>
      <c r="L44" s="66">
        <f>Questionaire!$F$17</f>
        <v>0</v>
      </c>
      <c r="M44" s="66">
        <f>Questionaire!$F$17</f>
        <v>0</v>
      </c>
      <c r="N44" s="66">
        <f>Questionaire!$F$17</f>
        <v>0</v>
      </c>
      <c r="O44" s="66">
        <f>Questionaire!$F$17</f>
        <v>0</v>
      </c>
      <c r="P44" s="66">
        <f>SUM(D44:O44)</f>
        <v>0</v>
      </c>
      <c r="Q44" s="66">
        <f>SUM(D44:O44)</f>
        <v>0</v>
      </c>
    </row>
    <row r="45" spans="2:17" ht="11.25" x14ac:dyDescent="0.2">
      <c r="B45" s="23" t="s">
        <v>183</v>
      </c>
      <c r="C45" s="66"/>
      <c r="D45" s="66"/>
      <c r="E45" s="66"/>
      <c r="F45" s="66"/>
      <c r="G45" s="66"/>
      <c r="H45" s="66"/>
      <c r="I45" s="66"/>
      <c r="J45" s="66"/>
      <c r="K45" s="66"/>
      <c r="L45" s="66"/>
      <c r="M45" s="66"/>
      <c r="N45" s="66"/>
      <c r="O45" s="66"/>
      <c r="P45" s="66"/>
      <c r="Q45" s="66"/>
    </row>
    <row r="46" spans="2:17" ht="11.25" x14ac:dyDescent="0.2">
      <c r="B46" s="21" t="s">
        <v>79</v>
      </c>
      <c r="C46" s="65">
        <f t="shared" ref="C46" si="25">SUM(C44:C44)</f>
        <v>0</v>
      </c>
      <c r="D46" s="65">
        <f t="shared" ref="D46" si="26">SUM(D44:D44)</f>
        <v>0</v>
      </c>
      <c r="E46" s="65">
        <f t="shared" ref="E46" si="27">SUM(E44:E44)</f>
        <v>0</v>
      </c>
      <c r="F46" s="65">
        <f t="shared" ref="F46" si="28">SUM(F44:F44)</f>
        <v>0</v>
      </c>
      <c r="G46" s="65">
        <f t="shared" ref="G46" si="29">SUM(G44:G44)</f>
        <v>0</v>
      </c>
      <c r="H46" s="65">
        <f t="shared" ref="H46" si="30">SUM(H44:H44)</f>
        <v>0</v>
      </c>
      <c r="I46" s="65">
        <f t="shared" ref="I46" si="31">SUM(I44:I44)</f>
        <v>0</v>
      </c>
      <c r="J46" s="65">
        <f t="shared" ref="J46" si="32">SUM(J44:J44)</f>
        <v>0</v>
      </c>
      <c r="K46" s="65">
        <f t="shared" ref="K46" si="33">SUM(K44:K44)</f>
        <v>0</v>
      </c>
      <c r="L46" s="65">
        <f t="shared" ref="L46" si="34">SUM(L44:L44)</f>
        <v>0</v>
      </c>
      <c r="M46" s="65">
        <f t="shared" ref="M46" si="35">SUM(M44:M44)</f>
        <v>0</v>
      </c>
      <c r="N46" s="65">
        <f t="shared" ref="N46" si="36">SUM(N44:N44)</f>
        <v>0</v>
      </c>
      <c r="O46" s="65">
        <f t="shared" ref="O46" si="37">SUM(O44:O44)</f>
        <v>0</v>
      </c>
      <c r="P46" s="65">
        <f t="shared" ref="P46" si="38">SUM(P44:P44)</f>
        <v>0</v>
      </c>
      <c r="Q46" s="65">
        <f t="shared" ref="Q46" si="39">SUM(Q44:Q44)</f>
        <v>0</v>
      </c>
    </row>
    <row r="47" spans="2:17" ht="11.25" x14ac:dyDescent="0.2">
      <c r="B47" s="21" t="s">
        <v>80</v>
      </c>
      <c r="C47" s="65">
        <f t="shared" ref="C47:O47" si="40">(C41+C46)</f>
        <v>0</v>
      </c>
      <c r="D47" s="65">
        <f t="shared" si="40"/>
        <v>0</v>
      </c>
      <c r="E47" s="65">
        <f t="shared" si="40"/>
        <v>0</v>
      </c>
      <c r="F47" s="65">
        <f t="shared" si="40"/>
        <v>0</v>
      </c>
      <c r="G47" s="65">
        <f t="shared" si="40"/>
        <v>0</v>
      </c>
      <c r="H47" s="65">
        <f t="shared" si="40"/>
        <v>0</v>
      </c>
      <c r="I47" s="65">
        <f t="shared" si="40"/>
        <v>0</v>
      </c>
      <c r="J47" s="65">
        <f t="shared" si="40"/>
        <v>0</v>
      </c>
      <c r="K47" s="65">
        <f t="shared" si="40"/>
        <v>0</v>
      </c>
      <c r="L47" s="65">
        <f t="shared" si="40"/>
        <v>0</v>
      </c>
      <c r="M47" s="65">
        <f t="shared" si="40"/>
        <v>0</v>
      </c>
      <c r="N47" s="65">
        <f t="shared" si="40"/>
        <v>0</v>
      </c>
      <c r="O47" s="65">
        <f t="shared" si="40"/>
        <v>0</v>
      </c>
      <c r="P47" s="65"/>
      <c r="Q47" s="65">
        <f>(Q41+Q46)</f>
        <v>0</v>
      </c>
    </row>
    <row r="48" spans="2:17" ht="11.25" x14ac:dyDescent="0.2">
      <c r="B48" s="21"/>
      <c r="C48" s="66"/>
      <c r="D48" s="66"/>
      <c r="E48" s="66"/>
      <c r="F48" s="66"/>
      <c r="G48" s="66"/>
      <c r="H48" s="66"/>
      <c r="I48" s="66"/>
      <c r="J48" s="66"/>
      <c r="K48" s="66"/>
      <c r="L48" s="66"/>
      <c r="M48" s="66"/>
      <c r="N48" s="66"/>
      <c r="O48" s="66"/>
      <c r="P48" s="66"/>
      <c r="Q48" s="66"/>
    </row>
    <row r="49" spans="2:17" ht="12" x14ac:dyDescent="0.2">
      <c r="B49" s="22" t="s">
        <v>81</v>
      </c>
      <c r="C49" s="66"/>
      <c r="D49" s="66"/>
      <c r="E49" s="66"/>
      <c r="F49" s="66"/>
      <c r="G49" s="66"/>
      <c r="H49" s="66"/>
      <c r="I49" s="66"/>
      <c r="J49" s="66"/>
      <c r="K49" s="66"/>
      <c r="L49" s="66"/>
      <c r="M49" s="66"/>
      <c r="N49" s="66"/>
      <c r="O49" s="66"/>
      <c r="P49" s="66"/>
      <c r="Q49" s="66"/>
    </row>
    <row r="50" spans="2:17" ht="11.25" x14ac:dyDescent="0.2">
      <c r="B50" s="23" t="s">
        <v>261</v>
      </c>
      <c r="C50" s="66">
        <f>SUM(Questionaire!$F$22:$F$26)</f>
        <v>0</v>
      </c>
      <c r="D50" s="412">
        <v>0</v>
      </c>
      <c r="E50" s="413"/>
      <c r="F50" s="413"/>
      <c r="G50" s="413"/>
      <c r="H50" s="413"/>
      <c r="I50" s="413"/>
      <c r="J50" s="413"/>
      <c r="K50" s="413"/>
      <c r="L50" s="413"/>
      <c r="M50" s="413"/>
      <c r="N50" s="413"/>
      <c r="O50" s="414"/>
      <c r="P50" s="66">
        <f>SUM(C50:O50)</f>
        <v>0</v>
      </c>
      <c r="Q50" s="66">
        <v>0</v>
      </c>
    </row>
    <row r="51" spans="2:17" ht="11.25" x14ac:dyDescent="0.2">
      <c r="B51" s="23" t="s">
        <v>144</v>
      </c>
      <c r="C51" s="66">
        <f>Questionaire!$F$28+Questionaire!$F$29</f>
        <v>0</v>
      </c>
      <c r="D51" s="66">
        <f>C51</f>
        <v>0</v>
      </c>
      <c r="E51" s="66">
        <f t="shared" ref="E51:O51" si="41">D51</f>
        <v>0</v>
      </c>
      <c r="F51" s="66">
        <f t="shared" si="41"/>
        <v>0</v>
      </c>
      <c r="G51" s="66">
        <f t="shared" si="41"/>
        <v>0</v>
      </c>
      <c r="H51" s="66">
        <f t="shared" si="41"/>
        <v>0</v>
      </c>
      <c r="I51" s="66">
        <f t="shared" si="41"/>
        <v>0</v>
      </c>
      <c r="J51" s="66">
        <f t="shared" si="41"/>
        <v>0</v>
      </c>
      <c r="K51" s="66">
        <f t="shared" si="41"/>
        <v>0</v>
      </c>
      <c r="L51" s="66">
        <f t="shared" si="41"/>
        <v>0</v>
      </c>
      <c r="M51" s="66">
        <f t="shared" si="41"/>
        <v>0</v>
      </c>
      <c r="N51" s="66">
        <f t="shared" si="41"/>
        <v>0</v>
      </c>
      <c r="O51" s="66">
        <f t="shared" si="41"/>
        <v>0</v>
      </c>
      <c r="P51" s="66">
        <f>SUM(C51:O51)</f>
        <v>0</v>
      </c>
      <c r="Q51" s="66">
        <f>P51+(P51*Questionaire!$F$47)</f>
        <v>0</v>
      </c>
    </row>
    <row r="52" spans="2:17" ht="11.25" x14ac:dyDescent="0.2">
      <c r="B52" s="23" t="s">
        <v>143</v>
      </c>
      <c r="C52" s="66">
        <f>Questionaire!$F$30+Questionaire!$F$31</f>
        <v>0</v>
      </c>
      <c r="D52" s="66">
        <f t="shared" ref="D52:O65" si="42">C52</f>
        <v>0</v>
      </c>
      <c r="E52" s="66">
        <f t="shared" si="42"/>
        <v>0</v>
      </c>
      <c r="F52" s="66">
        <f t="shared" si="42"/>
        <v>0</v>
      </c>
      <c r="G52" s="66">
        <f t="shared" si="42"/>
        <v>0</v>
      </c>
      <c r="H52" s="66">
        <f t="shared" si="42"/>
        <v>0</v>
      </c>
      <c r="I52" s="66">
        <f t="shared" si="42"/>
        <v>0</v>
      </c>
      <c r="J52" s="66">
        <f t="shared" si="42"/>
        <v>0</v>
      </c>
      <c r="K52" s="66">
        <f t="shared" si="42"/>
        <v>0</v>
      </c>
      <c r="L52" s="66">
        <f t="shared" si="42"/>
        <v>0</v>
      </c>
      <c r="M52" s="66">
        <f t="shared" si="42"/>
        <v>0</v>
      </c>
      <c r="N52" s="66">
        <f t="shared" si="42"/>
        <v>0</v>
      </c>
      <c r="O52" s="66">
        <f t="shared" si="42"/>
        <v>0</v>
      </c>
      <c r="P52" s="66">
        <f t="shared" ref="P52:P65" si="43">SUM(C52:O52)</f>
        <v>0</v>
      </c>
      <c r="Q52" s="66">
        <f>P52+(P52*Questionaire!$F$47)</f>
        <v>0</v>
      </c>
    </row>
    <row r="53" spans="2:17" ht="11.25" x14ac:dyDescent="0.2">
      <c r="B53" s="23" t="str">
        <f>Questionaire!$E$33</f>
        <v>phone costs</v>
      </c>
      <c r="C53" s="66">
        <f>Questionaire!$F$33</f>
        <v>0</v>
      </c>
      <c r="D53" s="66">
        <f t="shared" si="42"/>
        <v>0</v>
      </c>
      <c r="E53" s="66">
        <f t="shared" si="42"/>
        <v>0</v>
      </c>
      <c r="F53" s="66">
        <f t="shared" si="42"/>
        <v>0</v>
      </c>
      <c r="G53" s="66">
        <f t="shared" si="42"/>
        <v>0</v>
      </c>
      <c r="H53" s="66">
        <f t="shared" si="42"/>
        <v>0</v>
      </c>
      <c r="I53" s="66">
        <f t="shared" si="42"/>
        <v>0</v>
      </c>
      <c r="J53" s="66">
        <f t="shared" si="42"/>
        <v>0</v>
      </c>
      <c r="K53" s="66">
        <f t="shared" si="42"/>
        <v>0</v>
      </c>
      <c r="L53" s="66">
        <f t="shared" si="42"/>
        <v>0</v>
      </c>
      <c r="M53" s="66">
        <f t="shared" si="42"/>
        <v>0</v>
      </c>
      <c r="N53" s="66">
        <f t="shared" si="42"/>
        <v>0</v>
      </c>
      <c r="O53" s="66">
        <f t="shared" si="42"/>
        <v>0</v>
      </c>
      <c r="P53" s="66">
        <f t="shared" si="43"/>
        <v>0</v>
      </c>
      <c r="Q53" s="66">
        <f>P53+(P53*Questionaire!$F$47)</f>
        <v>0</v>
      </c>
    </row>
    <row r="54" spans="2:17" ht="11.25" x14ac:dyDescent="0.2">
      <c r="B54" s="23" t="str">
        <f>Questionaire!$E$34</f>
        <v>transport costs</v>
      </c>
      <c r="C54" s="66">
        <f>Questionaire!$F$34</f>
        <v>0</v>
      </c>
      <c r="D54" s="66">
        <f t="shared" si="42"/>
        <v>0</v>
      </c>
      <c r="E54" s="66">
        <f t="shared" si="42"/>
        <v>0</v>
      </c>
      <c r="F54" s="66">
        <f t="shared" si="42"/>
        <v>0</v>
      </c>
      <c r="G54" s="66">
        <f t="shared" si="42"/>
        <v>0</v>
      </c>
      <c r="H54" s="66">
        <f t="shared" si="42"/>
        <v>0</v>
      </c>
      <c r="I54" s="66">
        <f t="shared" si="42"/>
        <v>0</v>
      </c>
      <c r="J54" s="66">
        <f t="shared" si="42"/>
        <v>0</v>
      </c>
      <c r="K54" s="66">
        <f t="shared" si="42"/>
        <v>0</v>
      </c>
      <c r="L54" s="66">
        <f t="shared" si="42"/>
        <v>0</v>
      </c>
      <c r="M54" s="66">
        <f t="shared" si="42"/>
        <v>0</v>
      </c>
      <c r="N54" s="66">
        <f t="shared" si="42"/>
        <v>0</v>
      </c>
      <c r="O54" s="66">
        <f t="shared" si="42"/>
        <v>0</v>
      </c>
      <c r="P54" s="66">
        <f t="shared" si="43"/>
        <v>0</v>
      </c>
      <c r="Q54" s="66">
        <f>P54+(P54*Questionaire!$F$47)</f>
        <v>0</v>
      </c>
    </row>
    <row r="55" spans="2:17" ht="11.25" x14ac:dyDescent="0.2">
      <c r="B55" s="23" t="str">
        <f>Questionaire!$E$35</f>
        <v>delivery costs</v>
      </c>
      <c r="C55" s="66">
        <f>Questionaire!$F$35</f>
        <v>0</v>
      </c>
      <c r="D55" s="66">
        <f t="shared" si="42"/>
        <v>0</v>
      </c>
      <c r="E55" s="66">
        <f t="shared" si="42"/>
        <v>0</v>
      </c>
      <c r="F55" s="66">
        <f t="shared" si="42"/>
        <v>0</v>
      </c>
      <c r="G55" s="66">
        <f t="shared" si="42"/>
        <v>0</v>
      </c>
      <c r="H55" s="66">
        <f t="shared" si="42"/>
        <v>0</v>
      </c>
      <c r="I55" s="66">
        <f t="shared" si="42"/>
        <v>0</v>
      </c>
      <c r="J55" s="66">
        <f t="shared" si="42"/>
        <v>0</v>
      </c>
      <c r="K55" s="66">
        <f t="shared" si="42"/>
        <v>0</v>
      </c>
      <c r="L55" s="66">
        <f t="shared" si="42"/>
        <v>0</v>
      </c>
      <c r="M55" s="66">
        <f t="shared" si="42"/>
        <v>0</v>
      </c>
      <c r="N55" s="66">
        <f t="shared" si="42"/>
        <v>0</v>
      </c>
      <c r="O55" s="66">
        <f t="shared" si="42"/>
        <v>0</v>
      </c>
      <c r="P55" s="66">
        <f t="shared" si="43"/>
        <v>0</v>
      </c>
      <c r="Q55" s="66">
        <f>P55+(P55*Questionaire!$F$47)</f>
        <v>0</v>
      </c>
    </row>
    <row r="56" spans="2:17" ht="11.25" x14ac:dyDescent="0.2">
      <c r="B56" s="23" t="str">
        <f>Questionaire!$E$36</f>
        <v>rent of business premises</v>
      </c>
      <c r="C56" s="66">
        <f>Questionaire!$F$36</f>
        <v>0</v>
      </c>
      <c r="D56" s="66">
        <f t="shared" si="42"/>
        <v>0</v>
      </c>
      <c r="E56" s="66">
        <f t="shared" si="42"/>
        <v>0</v>
      </c>
      <c r="F56" s="66">
        <f t="shared" si="42"/>
        <v>0</v>
      </c>
      <c r="G56" s="66">
        <f t="shared" si="42"/>
        <v>0</v>
      </c>
      <c r="H56" s="66">
        <f t="shared" si="42"/>
        <v>0</v>
      </c>
      <c r="I56" s="66">
        <f t="shared" si="42"/>
        <v>0</v>
      </c>
      <c r="J56" s="66">
        <f t="shared" si="42"/>
        <v>0</v>
      </c>
      <c r="K56" s="66">
        <f t="shared" si="42"/>
        <v>0</v>
      </c>
      <c r="L56" s="66">
        <f t="shared" si="42"/>
        <v>0</v>
      </c>
      <c r="M56" s="66">
        <f t="shared" si="42"/>
        <v>0</v>
      </c>
      <c r="N56" s="66">
        <f t="shared" si="42"/>
        <v>0</v>
      </c>
      <c r="O56" s="66">
        <f t="shared" si="42"/>
        <v>0</v>
      </c>
      <c r="P56" s="66">
        <f t="shared" si="43"/>
        <v>0</v>
      </c>
      <c r="Q56" s="66">
        <f>P56+(P56*Questionaire!$F$47)</f>
        <v>0</v>
      </c>
    </row>
    <row r="57" spans="2:17" ht="11.25" x14ac:dyDescent="0.2">
      <c r="B57" s="23" t="str">
        <f>Questionaire!$E$37</f>
        <v>staff salaries</v>
      </c>
      <c r="C57" s="66">
        <f>Questionaire!$F$37</f>
        <v>0</v>
      </c>
      <c r="D57" s="66">
        <f t="shared" si="42"/>
        <v>0</v>
      </c>
      <c r="E57" s="66">
        <f t="shared" si="42"/>
        <v>0</v>
      </c>
      <c r="F57" s="66">
        <f t="shared" si="42"/>
        <v>0</v>
      </c>
      <c r="G57" s="66">
        <f t="shared" si="42"/>
        <v>0</v>
      </c>
      <c r="H57" s="66">
        <f t="shared" si="42"/>
        <v>0</v>
      </c>
      <c r="I57" s="66">
        <f t="shared" si="42"/>
        <v>0</v>
      </c>
      <c r="J57" s="66">
        <f t="shared" si="42"/>
        <v>0</v>
      </c>
      <c r="K57" s="66">
        <f t="shared" si="42"/>
        <v>0</v>
      </c>
      <c r="L57" s="66">
        <f t="shared" si="42"/>
        <v>0</v>
      </c>
      <c r="M57" s="66">
        <f t="shared" si="42"/>
        <v>0</v>
      </c>
      <c r="N57" s="66">
        <f t="shared" si="42"/>
        <v>0</v>
      </c>
      <c r="O57" s="66">
        <f t="shared" si="42"/>
        <v>0</v>
      </c>
      <c r="P57" s="66">
        <f t="shared" si="43"/>
        <v>0</v>
      </c>
      <c r="Q57" s="66">
        <f>P57+(P57*Questionaire!$F$47)</f>
        <v>0</v>
      </c>
    </row>
    <row r="58" spans="2:17" ht="11.25" x14ac:dyDescent="0.2">
      <c r="B58" s="23" t="str">
        <f>Questionaire!$E$38</f>
        <v>taxes and duties</v>
      </c>
      <c r="C58" s="66">
        <f>Questionaire!$F$38</f>
        <v>0</v>
      </c>
      <c r="D58" s="66">
        <f t="shared" si="42"/>
        <v>0</v>
      </c>
      <c r="E58" s="66">
        <f t="shared" si="42"/>
        <v>0</v>
      </c>
      <c r="F58" s="66">
        <f t="shared" si="42"/>
        <v>0</v>
      </c>
      <c r="G58" s="66">
        <f t="shared" si="42"/>
        <v>0</v>
      </c>
      <c r="H58" s="66">
        <f t="shared" si="42"/>
        <v>0</v>
      </c>
      <c r="I58" s="66">
        <f t="shared" si="42"/>
        <v>0</v>
      </c>
      <c r="J58" s="66">
        <f t="shared" si="42"/>
        <v>0</v>
      </c>
      <c r="K58" s="66">
        <f t="shared" si="42"/>
        <v>0</v>
      </c>
      <c r="L58" s="66">
        <f t="shared" si="42"/>
        <v>0</v>
      </c>
      <c r="M58" s="66">
        <f t="shared" si="42"/>
        <v>0</v>
      </c>
      <c r="N58" s="66">
        <f t="shared" si="42"/>
        <v>0</v>
      </c>
      <c r="O58" s="66">
        <f t="shared" si="42"/>
        <v>0</v>
      </c>
      <c r="P58" s="66">
        <f t="shared" si="43"/>
        <v>0</v>
      </c>
      <c r="Q58" s="66">
        <f>P58+(P58*Questionaire!$F$47)</f>
        <v>0</v>
      </c>
    </row>
    <row r="59" spans="2:17" ht="11.25" x14ac:dyDescent="0.2">
      <c r="B59" s="23" t="str">
        <f>Questionaire!$E$39</f>
        <v>sub-contractors</v>
      </c>
      <c r="C59" s="66">
        <f>Questionaire!$F$39</f>
        <v>0</v>
      </c>
      <c r="D59" s="66">
        <f t="shared" si="42"/>
        <v>0</v>
      </c>
      <c r="E59" s="66">
        <f t="shared" si="42"/>
        <v>0</v>
      </c>
      <c r="F59" s="66">
        <f t="shared" si="42"/>
        <v>0</v>
      </c>
      <c r="G59" s="66">
        <f t="shared" si="42"/>
        <v>0</v>
      </c>
      <c r="H59" s="66">
        <f t="shared" si="42"/>
        <v>0</v>
      </c>
      <c r="I59" s="66">
        <f t="shared" si="42"/>
        <v>0</v>
      </c>
      <c r="J59" s="66">
        <f t="shared" si="42"/>
        <v>0</v>
      </c>
      <c r="K59" s="66">
        <f t="shared" si="42"/>
        <v>0</v>
      </c>
      <c r="L59" s="66">
        <f t="shared" si="42"/>
        <v>0</v>
      </c>
      <c r="M59" s="66">
        <f t="shared" si="42"/>
        <v>0</v>
      </c>
      <c r="N59" s="66">
        <f t="shared" si="42"/>
        <v>0</v>
      </c>
      <c r="O59" s="66">
        <f t="shared" si="42"/>
        <v>0</v>
      </c>
      <c r="P59" s="66">
        <f t="shared" si="43"/>
        <v>0</v>
      </c>
      <c r="Q59" s="66">
        <f>P59+(P59*Questionaire!$F$47)</f>
        <v>0</v>
      </c>
    </row>
    <row r="60" spans="2:17" ht="11.25" x14ac:dyDescent="0.2">
      <c r="B60" s="23" t="str">
        <f>Questionaire!$E$40</f>
        <v>advertising</v>
      </c>
      <c r="C60" s="66">
        <f>Questionaire!$F$40</f>
        <v>0</v>
      </c>
      <c r="D60" s="66">
        <f t="shared" si="42"/>
        <v>0</v>
      </c>
      <c r="E60" s="66">
        <f t="shared" si="42"/>
        <v>0</v>
      </c>
      <c r="F60" s="66">
        <f t="shared" si="42"/>
        <v>0</v>
      </c>
      <c r="G60" s="66">
        <f t="shared" si="42"/>
        <v>0</v>
      </c>
      <c r="H60" s="66">
        <f t="shared" si="42"/>
        <v>0</v>
      </c>
      <c r="I60" s="66">
        <f t="shared" si="42"/>
        <v>0</v>
      </c>
      <c r="J60" s="66">
        <f t="shared" si="42"/>
        <v>0</v>
      </c>
      <c r="K60" s="66">
        <f t="shared" si="42"/>
        <v>0</v>
      </c>
      <c r="L60" s="66">
        <f t="shared" si="42"/>
        <v>0</v>
      </c>
      <c r="M60" s="66">
        <f t="shared" si="42"/>
        <v>0</v>
      </c>
      <c r="N60" s="66">
        <f t="shared" si="42"/>
        <v>0</v>
      </c>
      <c r="O60" s="66">
        <f t="shared" si="42"/>
        <v>0</v>
      </c>
      <c r="P60" s="66">
        <f t="shared" si="43"/>
        <v>0</v>
      </c>
      <c r="Q60" s="66">
        <f>P60+(P60*Questionaire!$F$47)</f>
        <v>0</v>
      </c>
    </row>
    <row r="61" spans="2:17" ht="11.25" x14ac:dyDescent="0.2">
      <c r="B61" s="23" t="str">
        <f>Questionaire!$E$41</f>
        <v>water, electricity and other utilities</v>
      </c>
      <c r="C61" s="66">
        <f>Questionaire!$F$41</f>
        <v>0</v>
      </c>
      <c r="D61" s="66">
        <f t="shared" si="42"/>
        <v>0</v>
      </c>
      <c r="E61" s="66">
        <f t="shared" si="42"/>
        <v>0</v>
      </c>
      <c r="F61" s="66">
        <f t="shared" si="42"/>
        <v>0</v>
      </c>
      <c r="G61" s="66">
        <f t="shared" si="42"/>
        <v>0</v>
      </c>
      <c r="H61" s="66">
        <f t="shared" si="42"/>
        <v>0</v>
      </c>
      <c r="I61" s="66">
        <f t="shared" si="42"/>
        <v>0</v>
      </c>
      <c r="J61" s="66">
        <f t="shared" si="42"/>
        <v>0</v>
      </c>
      <c r="K61" s="66">
        <f t="shared" si="42"/>
        <v>0</v>
      </c>
      <c r="L61" s="66">
        <f t="shared" si="42"/>
        <v>0</v>
      </c>
      <c r="M61" s="66">
        <f t="shared" si="42"/>
        <v>0</v>
      </c>
      <c r="N61" s="66">
        <f t="shared" si="42"/>
        <v>0</v>
      </c>
      <c r="O61" s="66">
        <f t="shared" si="42"/>
        <v>0</v>
      </c>
      <c r="P61" s="66">
        <f t="shared" si="43"/>
        <v>0</v>
      </c>
      <c r="Q61" s="66">
        <f>P61+(P61*Questionaire!$F$47)</f>
        <v>0</v>
      </c>
    </row>
    <row r="62" spans="2:17" ht="11.25" x14ac:dyDescent="0.2">
      <c r="B62" s="23" t="str">
        <f>Questionaire!$E$42</f>
        <v>insurance fees</v>
      </c>
      <c r="C62" s="66">
        <f>Questionaire!$F$42</f>
        <v>0</v>
      </c>
      <c r="D62" s="66">
        <f t="shared" si="42"/>
        <v>0</v>
      </c>
      <c r="E62" s="66">
        <f t="shared" si="42"/>
        <v>0</v>
      </c>
      <c r="F62" s="66">
        <f t="shared" si="42"/>
        <v>0</v>
      </c>
      <c r="G62" s="66">
        <f t="shared" si="42"/>
        <v>0</v>
      </c>
      <c r="H62" s="66">
        <f t="shared" si="42"/>
        <v>0</v>
      </c>
      <c r="I62" s="66">
        <f t="shared" si="42"/>
        <v>0</v>
      </c>
      <c r="J62" s="66">
        <f t="shared" si="42"/>
        <v>0</v>
      </c>
      <c r="K62" s="66">
        <f t="shared" si="42"/>
        <v>0</v>
      </c>
      <c r="L62" s="66">
        <f t="shared" si="42"/>
        <v>0</v>
      </c>
      <c r="M62" s="66">
        <f t="shared" si="42"/>
        <v>0</v>
      </c>
      <c r="N62" s="66">
        <f t="shared" si="42"/>
        <v>0</v>
      </c>
      <c r="O62" s="66">
        <f t="shared" si="42"/>
        <v>0</v>
      </c>
      <c r="P62" s="66">
        <f t="shared" si="43"/>
        <v>0</v>
      </c>
      <c r="Q62" s="66">
        <f>P62+(P62*Questionaire!$F$47)</f>
        <v>0</v>
      </c>
    </row>
    <row r="63" spans="2:17" ht="11.25" x14ac:dyDescent="0.2">
      <c r="B63" s="23" t="str">
        <f>Questionaire!$E$43</f>
        <v>bookkeeping or accounting fees</v>
      </c>
      <c r="C63" s="66">
        <f>Questionaire!$F$43</f>
        <v>0</v>
      </c>
      <c r="D63" s="66">
        <f t="shared" si="42"/>
        <v>0</v>
      </c>
      <c r="E63" s="66">
        <f t="shared" si="42"/>
        <v>0</v>
      </c>
      <c r="F63" s="66">
        <f t="shared" si="42"/>
        <v>0</v>
      </c>
      <c r="G63" s="66">
        <f t="shared" si="42"/>
        <v>0</v>
      </c>
      <c r="H63" s="66">
        <f t="shared" si="42"/>
        <v>0</v>
      </c>
      <c r="I63" s="66">
        <f t="shared" si="42"/>
        <v>0</v>
      </c>
      <c r="J63" s="66">
        <f t="shared" si="42"/>
        <v>0</v>
      </c>
      <c r="K63" s="66">
        <f t="shared" si="42"/>
        <v>0</v>
      </c>
      <c r="L63" s="66">
        <f t="shared" si="42"/>
        <v>0</v>
      </c>
      <c r="M63" s="66">
        <f t="shared" si="42"/>
        <v>0</v>
      </c>
      <c r="N63" s="66">
        <f t="shared" si="42"/>
        <v>0</v>
      </c>
      <c r="O63" s="66">
        <f t="shared" si="42"/>
        <v>0</v>
      </c>
      <c r="P63" s="66">
        <f t="shared" si="43"/>
        <v>0</v>
      </c>
      <c r="Q63" s="66">
        <f>P63+(P63*Questionaire!$F$47)</f>
        <v>0</v>
      </c>
    </row>
    <row r="64" spans="2:17" ht="11.25" x14ac:dyDescent="0.2">
      <c r="B64" s="23" t="str">
        <f>Questionaire!$E$44</f>
        <v>various</v>
      </c>
      <c r="C64" s="66">
        <f>Questionaire!$F$44</f>
        <v>0</v>
      </c>
      <c r="D64" s="66">
        <f t="shared" si="42"/>
        <v>0</v>
      </c>
      <c r="E64" s="66">
        <f t="shared" si="42"/>
        <v>0</v>
      </c>
      <c r="F64" s="66">
        <f t="shared" si="42"/>
        <v>0</v>
      </c>
      <c r="G64" s="66">
        <f t="shared" si="42"/>
        <v>0</v>
      </c>
      <c r="H64" s="66">
        <f t="shared" si="42"/>
        <v>0</v>
      </c>
      <c r="I64" s="66">
        <f t="shared" si="42"/>
        <v>0</v>
      </c>
      <c r="J64" s="66">
        <f t="shared" si="42"/>
        <v>0</v>
      </c>
      <c r="K64" s="66">
        <f t="shared" si="42"/>
        <v>0</v>
      </c>
      <c r="L64" s="66">
        <f t="shared" si="42"/>
        <v>0</v>
      </c>
      <c r="M64" s="66">
        <f t="shared" si="42"/>
        <v>0</v>
      </c>
      <c r="N64" s="66">
        <f t="shared" si="42"/>
        <v>0</v>
      </c>
      <c r="O64" s="66">
        <f t="shared" si="42"/>
        <v>0</v>
      </c>
      <c r="P64" s="66">
        <f t="shared" si="43"/>
        <v>0</v>
      </c>
      <c r="Q64" s="66">
        <f>P64+(P64*Questionaire!$F$47)</f>
        <v>0</v>
      </c>
    </row>
    <row r="65" spans="2:17" ht="11.25" x14ac:dyDescent="0.2">
      <c r="B65" s="23" t="str">
        <f>Questionaire!$E$45</f>
        <v>various</v>
      </c>
      <c r="C65" s="66">
        <f>Questionaire!$F$45</f>
        <v>0</v>
      </c>
      <c r="D65" s="66">
        <f t="shared" si="42"/>
        <v>0</v>
      </c>
      <c r="E65" s="66">
        <f t="shared" si="42"/>
        <v>0</v>
      </c>
      <c r="F65" s="66">
        <f t="shared" si="42"/>
        <v>0</v>
      </c>
      <c r="G65" s="66">
        <f t="shared" si="42"/>
        <v>0</v>
      </c>
      <c r="H65" s="66">
        <f t="shared" si="42"/>
        <v>0</v>
      </c>
      <c r="I65" s="66">
        <f t="shared" si="42"/>
        <v>0</v>
      </c>
      <c r="J65" s="66">
        <f t="shared" si="42"/>
        <v>0</v>
      </c>
      <c r="K65" s="66">
        <f t="shared" si="42"/>
        <v>0</v>
      </c>
      <c r="L65" s="66">
        <f t="shared" si="42"/>
        <v>0</v>
      </c>
      <c r="M65" s="66">
        <f t="shared" si="42"/>
        <v>0</v>
      </c>
      <c r="N65" s="66">
        <f t="shared" si="42"/>
        <v>0</v>
      </c>
      <c r="O65" s="66">
        <f t="shared" si="42"/>
        <v>0</v>
      </c>
      <c r="P65" s="66">
        <f t="shared" si="43"/>
        <v>0</v>
      </c>
      <c r="Q65" s="66">
        <f>P65+(P65*Questionaire!$F$47)</f>
        <v>0</v>
      </c>
    </row>
    <row r="66" spans="2:17" ht="11.25" x14ac:dyDescent="0.2">
      <c r="B66" s="21" t="s">
        <v>82</v>
      </c>
      <c r="C66" s="65">
        <f t="shared" ref="C66:Q66" si="44">SUM(C50:C65)</f>
        <v>0</v>
      </c>
      <c r="D66" s="65">
        <f t="shared" si="44"/>
        <v>0</v>
      </c>
      <c r="E66" s="65">
        <f t="shared" si="44"/>
        <v>0</v>
      </c>
      <c r="F66" s="65">
        <f t="shared" si="44"/>
        <v>0</v>
      </c>
      <c r="G66" s="65">
        <f t="shared" si="44"/>
        <v>0</v>
      </c>
      <c r="H66" s="65">
        <f t="shared" si="44"/>
        <v>0</v>
      </c>
      <c r="I66" s="65">
        <f t="shared" si="44"/>
        <v>0</v>
      </c>
      <c r="J66" s="65">
        <f t="shared" si="44"/>
        <v>0</v>
      </c>
      <c r="K66" s="65">
        <f t="shared" si="44"/>
        <v>0</v>
      </c>
      <c r="L66" s="65">
        <f t="shared" si="44"/>
        <v>0</v>
      </c>
      <c r="M66" s="65">
        <f t="shared" si="44"/>
        <v>0</v>
      </c>
      <c r="N66" s="65">
        <f t="shared" si="44"/>
        <v>0</v>
      </c>
      <c r="O66" s="65">
        <f t="shared" si="44"/>
        <v>0</v>
      </c>
      <c r="P66" s="65">
        <f t="shared" si="44"/>
        <v>0</v>
      </c>
      <c r="Q66" s="65">
        <f t="shared" si="44"/>
        <v>0</v>
      </c>
    </row>
    <row r="67" spans="2:17" ht="11.25" x14ac:dyDescent="0.2">
      <c r="B67" s="23" t="s">
        <v>204</v>
      </c>
      <c r="C67" s="66"/>
      <c r="D67" s="66" t="str">
        <f>'1st Loan Repayment'!Scheduled_Monthly_Payment</f>
        <v>0</v>
      </c>
      <c r="E67" s="66" t="str">
        <f>D67</f>
        <v>0</v>
      </c>
      <c r="F67" s="66" t="str">
        <f t="shared" ref="F67:O67" si="45">E67</f>
        <v>0</v>
      </c>
      <c r="G67" s="66" t="str">
        <f t="shared" si="45"/>
        <v>0</v>
      </c>
      <c r="H67" s="66" t="str">
        <f t="shared" si="45"/>
        <v>0</v>
      </c>
      <c r="I67" s="66" t="str">
        <f t="shared" si="45"/>
        <v>0</v>
      </c>
      <c r="J67" s="66" t="str">
        <f t="shared" si="45"/>
        <v>0</v>
      </c>
      <c r="K67" s="66" t="str">
        <f t="shared" si="45"/>
        <v>0</v>
      </c>
      <c r="L67" s="66" t="str">
        <f t="shared" si="45"/>
        <v>0</v>
      </c>
      <c r="M67" s="66" t="str">
        <f t="shared" si="45"/>
        <v>0</v>
      </c>
      <c r="N67" s="66" t="str">
        <f t="shared" si="45"/>
        <v>0</v>
      </c>
      <c r="O67" s="66" t="str">
        <f t="shared" si="45"/>
        <v>0</v>
      </c>
      <c r="P67" s="66">
        <f>SUM(C67:O67)</f>
        <v>0</v>
      </c>
      <c r="Q67" s="66">
        <f>P67</f>
        <v>0</v>
      </c>
    </row>
    <row r="68" spans="2:17" ht="11.25" x14ac:dyDescent="0.2">
      <c r="B68" s="23" t="s">
        <v>205</v>
      </c>
      <c r="C68" s="66"/>
      <c r="D68" s="66" t="str">
        <f>'2nd Loan Repayment'!Scheduled_Monthly_Payment</f>
        <v>0</v>
      </c>
      <c r="E68" s="66" t="str">
        <f>D68</f>
        <v>0</v>
      </c>
      <c r="F68" s="66" t="str">
        <f t="shared" ref="F68:O70" si="46">E68</f>
        <v>0</v>
      </c>
      <c r="G68" s="66" t="str">
        <f t="shared" si="46"/>
        <v>0</v>
      </c>
      <c r="H68" s="66" t="str">
        <f t="shared" si="46"/>
        <v>0</v>
      </c>
      <c r="I68" s="66" t="str">
        <f t="shared" si="46"/>
        <v>0</v>
      </c>
      <c r="J68" s="66" t="str">
        <f t="shared" si="46"/>
        <v>0</v>
      </c>
      <c r="K68" s="66" t="str">
        <f t="shared" si="46"/>
        <v>0</v>
      </c>
      <c r="L68" s="66" t="str">
        <f t="shared" si="46"/>
        <v>0</v>
      </c>
      <c r="M68" s="66" t="str">
        <f t="shared" si="46"/>
        <v>0</v>
      </c>
      <c r="N68" s="66" t="str">
        <f t="shared" si="46"/>
        <v>0</v>
      </c>
      <c r="O68" s="66" t="str">
        <f t="shared" si="46"/>
        <v>0</v>
      </c>
      <c r="P68" s="66"/>
      <c r="Q68" s="66"/>
    </row>
    <row r="69" spans="2:17" ht="22.5" x14ac:dyDescent="0.2">
      <c r="B69" s="23" t="str">
        <f>Review!$B$22</f>
        <v>Monthly savings for appliance maintenance and repairs:</v>
      </c>
      <c r="C69" s="66"/>
      <c r="D69" s="66">
        <f>Review!$D$22</f>
        <v>0</v>
      </c>
      <c r="E69" s="66">
        <f>D69</f>
        <v>0</v>
      </c>
      <c r="F69" s="66">
        <f t="shared" si="46"/>
        <v>0</v>
      </c>
      <c r="G69" s="66">
        <f t="shared" si="46"/>
        <v>0</v>
      </c>
      <c r="H69" s="66">
        <f t="shared" si="46"/>
        <v>0</v>
      </c>
      <c r="I69" s="66">
        <f t="shared" si="46"/>
        <v>0</v>
      </c>
      <c r="J69" s="66">
        <f t="shared" si="46"/>
        <v>0</v>
      </c>
      <c r="K69" s="66">
        <f t="shared" si="46"/>
        <v>0</v>
      </c>
      <c r="L69" s="66">
        <f t="shared" si="46"/>
        <v>0</v>
      </c>
      <c r="M69" s="66">
        <f t="shared" si="46"/>
        <v>0</v>
      </c>
      <c r="N69" s="66">
        <f t="shared" si="46"/>
        <v>0</v>
      </c>
      <c r="O69" s="66">
        <f t="shared" si="46"/>
        <v>0</v>
      </c>
      <c r="P69" s="66">
        <f t="shared" ref="P69:P70" si="47">SUM(C69:O69)</f>
        <v>0</v>
      </c>
      <c r="Q69" s="66">
        <f t="shared" ref="Q69:Q70" si="48">P69</f>
        <v>0</v>
      </c>
    </row>
    <row r="70" spans="2:17" ht="22.5" x14ac:dyDescent="0.2">
      <c r="B70" s="23" t="str">
        <f>Review!$B$23</f>
        <v>Monthly savings for solar PV System maintenance and repairs:</v>
      </c>
      <c r="C70" s="66"/>
      <c r="D70" s="66">
        <f>Review!$D$23</f>
        <v>0</v>
      </c>
      <c r="E70" s="66">
        <f>D70</f>
        <v>0</v>
      </c>
      <c r="F70" s="66">
        <f t="shared" si="46"/>
        <v>0</v>
      </c>
      <c r="G70" s="66">
        <f t="shared" si="46"/>
        <v>0</v>
      </c>
      <c r="H70" s="66">
        <f t="shared" si="46"/>
        <v>0</v>
      </c>
      <c r="I70" s="66">
        <f t="shared" si="46"/>
        <v>0</v>
      </c>
      <c r="J70" s="66">
        <f t="shared" si="46"/>
        <v>0</v>
      </c>
      <c r="K70" s="66">
        <f t="shared" si="46"/>
        <v>0</v>
      </c>
      <c r="L70" s="66">
        <f t="shared" si="46"/>
        <v>0</v>
      </c>
      <c r="M70" s="66">
        <f t="shared" si="46"/>
        <v>0</v>
      </c>
      <c r="N70" s="66">
        <f t="shared" si="46"/>
        <v>0</v>
      </c>
      <c r="O70" s="66">
        <f t="shared" si="46"/>
        <v>0</v>
      </c>
      <c r="P70" s="66">
        <f t="shared" si="47"/>
        <v>0</v>
      </c>
      <c r="Q70" s="66">
        <f t="shared" si="48"/>
        <v>0</v>
      </c>
    </row>
    <row r="71" spans="2:17" ht="11.25" x14ac:dyDescent="0.2">
      <c r="B71" s="21" t="s">
        <v>83</v>
      </c>
      <c r="C71" s="65">
        <f t="shared" ref="C71:Q71" si="49">SUM(C66:C70)</f>
        <v>0</v>
      </c>
      <c r="D71" s="65">
        <f t="shared" si="49"/>
        <v>0</v>
      </c>
      <c r="E71" s="65">
        <f t="shared" si="49"/>
        <v>0</v>
      </c>
      <c r="F71" s="65">
        <f t="shared" si="49"/>
        <v>0</v>
      </c>
      <c r="G71" s="65">
        <f t="shared" si="49"/>
        <v>0</v>
      </c>
      <c r="H71" s="65">
        <f t="shared" si="49"/>
        <v>0</v>
      </c>
      <c r="I71" s="65">
        <f t="shared" si="49"/>
        <v>0</v>
      </c>
      <c r="J71" s="65">
        <f t="shared" si="49"/>
        <v>0</v>
      </c>
      <c r="K71" s="65">
        <f t="shared" si="49"/>
        <v>0</v>
      </c>
      <c r="L71" s="65">
        <f t="shared" si="49"/>
        <v>0</v>
      </c>
      <c r="M71" s="65">
        <f t="shared" si="49"/>
        <v>0</v>
      </c>
      <c r="N71" s="65">
        <f t="shared" si="49"/>
        <v>0</v>
      </c>
      <c r="O71" s="65">
        <f t="shared" si="49"/>
        <v>0</v>
      </c>
      <c r="P71" s="65">
        <f t="shared" si="49"/>
        <v>0</v>
      </c>
      <c r="Q71" s="65">
        <f t="shared" si="49"/>
        <v>0</v>
      </c>
    </row>
    <row r="72" spans="2:17" ht="11.25" x14ac:dyDescent="0.2">
      <c r="B72" s="21" t="s">
        <v>197</v>
      </c>
      <c r="C72" s="65">
        <f t="shared" ref="C72:O72" si="50">(C47-C71)</f>
        <v>0</v>
      </c>
      <c r="D72" s="65">
        <f t="shared" si="50"/>
        <v>0</v>
      </c>
      <c r="E72" s="65">
        <f t="shared" si="50"/>
        <v>0</v>
      </c>
      <c r="F72" s="65">
        <f t="shared" si="50"/>
        <v>0</v>
      </c>
      <c r="G72" s="65">
        <f t="shared" si="50"/>
        <v>0</v>
      </c>
      <c r="H72" s="65">
        <f t="shared" si="50"/>
        <v>0</v>
      </c>
      <c r="I72" s="65">
        <f t="shared" si="50"/>
        <v>0</v>
      </c>
      <c r="J72" s="65">
        <f t="shared" si="50"/>
        <v>0</v>
      </c>
      <c r="K72" s="65">
        <f t="shared" si="50"/>
        <v>0</v>
      </c>
      <c r="L72" s="65">
        <f t="shared" si="50"/>
        <v>0</v>
      </c>
      <c r="M72" s="65">
        <f t="shared" si="50"/>
        <v>0</v>
      </c>
      <c r="N72" s="65">
        <f t="shared" si="50"/>
        <v>0</v>
      </c>
      <c r="O72" s="65">
        <f t="shared" si="50"/>
        <v>0</v>
      </c>
      <c r="P72" s="65"/>
      <c r="Q72" s="65">
        <f>(Q47-Q71)</f>
        <v>0</v>
      </c>
    </row>
    <row r="75" spans="2:17" ht="23.25" x14ac:dyDescent="0.35">
      <c r="B75" s="342" t="s">
        <v>196</v>
      </c>
      <c r="C75" s="342"/>
      <c r="D75" s="342"/>
      <c r="E75" s="342"/>
      <c r="F75" s="342"/>
      <c r="G75" s="342"/>
      <c r="H75" s="342"/>
      <c r="I75" s="342"/>
      <c r="J75" s="342"/>
      <c r="K75" s="342"/>
      <c r="L75" s="342"/>
      <c r="M75" s="342"/>
      <c r="N75" s="342"/>
      <c r="O75" s="342"/>
      <c r="P75" s="342"/>
      <c r="Q75" s="342"/>
    </row>
    <row r="76" spans="2:17" ht="24" x14ac:dyDescent="0.35">
      <c r="B76" s="24" t="str">
        <f>Questionaire!E18</f>
        <v>Scenario: Weak</v>
      </c>
      <c r="C76" s="13" t="s">
        <v>125</v>
      </c>
      <c r="D76" s="12"/>
      <c r="E76" s="13">
        <f>Questionaire!$E$5</f>
        <v>0</v>
      </c>
      <c r="F76" s="12"/>
      <c r="G76" s="12"/>
      <c r="H76" s="12"/>
      <c r="I76" s="12"/>
      <c r="J76" s="15" t="s">
        <v>76</v>
      </c>
      <c r="K76" s="16">
        <f>Questionaire!$F$108</f>
        <v>0</v>
      </c>
      <c r="L76" s="14"/>
      <c r="M76" s="14"/>
      <c r="N76" s="12"/>
      <c r="O76" s="12"/>
      <c r="P76" s="15"/>
      <c r="Q76" s="12"/>
    </row>
    <row r="77" spans="2:17" ht="11.25" x14ac:dyDescent="0.2">
      <c r="B77" s="11"/>
      <c r="C77" s="19" t="s">
        <v>199</v>
      </c>
      <c r="D77" s="20">
        <f>K76</f>
        <v>0</v>
      </c>
      <c r="E77" s="20">
        <f>DATE(YEAR(D77),MONTH(D77)+1,1)</f>
        <v>32</v>
      </c>
      <c r="F77" s="20">
        <f t="shared" ref="F77" si="51">DATE(YEAR(E77),MONTH(E77)+1,1)</f>
        <v>61</v>
      </c>
      <c r="G77" s="20">
        <f t="shared" ref="G77" si="52">DATE(YEAR(F77),MONTH(F77)+1,1)</f>
        <v>92</v>
      </c>
      <c r="H77" s="20">
        <f t="shared" ref="H77" si="53">DATE(YEAR(G77),MONTH(G77)+1,1)</f>
        <v>122</v>
      </c>
      <c r="I77" s="20">
        <f t="shared" ref="I77" si="54">DATE(YEAR(H77),MONTH(H77)+1,1)</f>
        <v>153</v>
      </c>
      <c r="J77" s="20">
        <f t="shared" ref="J77" si="55">DATE(YEAR(I77),MONTH(I77)+1,1)</f>
        <v>183</v>
      </c>
      <c r="K77" s="20">
        <f t="shared" ref="K77" si="56">DATE(YEAR(J77),MONTH(J77)+1,1)</f>
        <v>214</v>
      </c>
      <c r="L77" s="20">
        <f t="shared" ref="L77" si="57">DATE(YEAR(K77),MONTH(K77)+1,1)</f>
        <v>245</v>
      </c>
      <c r="M77" s="20">
        <f t="shared" ref="M77" si="58">DATE(YEAR(L77),MONTH(L77)+1,1)</f>
        <v>275</v>
      </c>
      <c r="N77" s="20">
        <f t="shared" ref="N77" si="59">DATE(YEAR(M77),MONTH(M77)+1,1)</f>
        <v>306</v>
      </c>
      <c r="O77" s="20">
        <f t="shared" ref="O77" si="60">DATE(YEAR(N77),MONTH(N77)+1,1)</f>
        <v>336</v>
      </c>
      <c r="P77" s="20" t="s">
        <v>185</v>
      </c>
      <c r="Q77" s="20" t="s">
        <v>184</v>
      </c>
    </row>
    <row r="78" spans="2:17" ht="11.25" x14ac:dyDescent="0.2">
      <c r="B78" s="21" t="s">
        <v>201</v>
      </c>
      <c r="C78" s="65">
        <f>Questionaire!$F$100+Questionaire!$F$101</f>
        <v>0</v>
      </c>
      <c r="D78" s="65">
        <f t="shared" ref="D78:O78" si="61">C109</f>
        <v>0</v>
      </c>
      <c r="E78" s="65">
        <f t="shared" si="61"/>
        <v>0</v>
      </c>
      <c r="F78" s="65">
        <f t="shared" si="61"/>
        <v>0</v>
      </c>
      <c r="G78" s="65">
        <f t="shared" si="61"/>
        <v>0</v>
      </c>
      <c r="H78" s="65">
        <f t="shared" si="61"/>
        <v>0</v>
      </c>
      <c r="I78" s="65">
        <f t="shared" si="61"/>
        <v>0</v>
      </c>
      <c r="J78" s="65">
        <f t="shared" si="61"/>
        <v>0</v>
      </c>
      <c r="K78" s="65">
        <f t="shared" si="61"/>
        <v>0</v>
      </c>
      <c r="L78" s="65">
        <f t="shared" si="61"/>
        <v>0</v>
      </c>
      <c r="M78" s="65">
        <f t="shared" si="61"/>
        <v>0</v>
      </c>
      <c r="N78" s="65">
        <f t="shared" si="61"/>
        <v>0</v>
      </c>
      <c r="O78" s="65">
        <f t="shared" si="61"/>
        <v>0</v>
      </c>
      <c r="P78" s="65"/>
      <c r="Q78" s="65">
        <f>O109</f>
        <v>0</v>
      </c>
    </row>
    <row r="79" spans="2:17" ht="11.25" x14ac:dyDescent="0.2">
      <c r="B79" s="21"/>
      <c r="C79" s="66"/>
      <c r="D79" s="66"/>
      <c r="E79" s="66"/>
      <c r="F79" s="66"/>
      <c r="G79" s="66"/>
      <c r="H79" s="66"/>
      <c r="I79" s="66"/>
      <c r="J79" s="66"/>
      <c r="K79" s="66"/>
      <c r="L79" s="66"/>
      <c r="M79" s="66"/>
      <c r="N79" s="66"/>
      <c r="O79" s="66"/>
      <c r="P79" s="66"/>
      <c r="Q79" s="66"/>
    </row>
    <row r="80" spans="2:17" ht="12" x14ac:dyDescent="0.2">
      <c r="B80" s="22" t="s">
        <v>77</v>
      </c>
      <c r="C80" s="66"/>
      <c r="D80" s="66"/>
      <c r="E80" s="66"/>
      <c r="F80" s="66"/>
      <c r="G80" s="66"/>
      <c r="H80" s="66"/>
      <c r="I80" s="66"/>
      <c r="J80" s="66"/>
      <c r="K80" s="66"/>
      <c r="L80" s="66"/>
      <c r="M80" s="66"/>
      <c r="N80" s="66"/>
      <c r="O80" s="66"/>
      <c r="P80" s="66"/>
      <c r="Q80" s="66"/>
    </row>
    <row r="81" spans="2:17" ht="11.25" x14ac:dyDescent="0.2">
      <c r="B81" s="23" t="s">
        <v>78</v>
      </c>
      <c r="C81" s="66"/>
      <c r="D81" s="66">
        <f>Questionaire!$F$18</f>
        <v>0</v>
      </c>
      <c r="E81" s="66">
        <f>Questionaire!$F$18</f>
        <v>0</v>
      </c>
      <c r="F81" s="66">
        <f>Questionaire!$F$18</f>
        <v>0</v>
      </c>
      <c r="G81" s="66">
        <f>Questionaire!$F$18</f>
        <v>0</v>
      </c>
      <c r="H81" s="66">
        <f>Questionaire!$F$18</f>
        <v>0</v>
      </c>
      <c r="I81" s="66">
        <f>Questionaire!$F$18</f>
        <v>0</v>
      </c>
      <c r="J81" s="66">
        <f>Questionaire!$F$18</f>
        <v>0</v>
      </c>
      <c r="K81" s="66">
        <f>Questionaire!$F$18</f>
        <v>0</v>
      </c>
      <c r="L81" s="66">
        <f>Questionaire!$F$18</f>
        <v>0</v>
      </c>
      <c r="M81" s="66">
        <f>Questionaire!$F$18</f>
        <v>0</v>
      </c>
      <c r="N81" s="66">
        <f>Questionaire!$F$18</f>
        <v>0</v>
      </c>
      <c r="O81" s="66">
        <f>Questionaire!$F$18</f>
        <v>0</v>
      </c>
      <c r="P81" s="66">
        <f>SUM(D81:O81)</f>
        <v>0</v>
      </c>
      <c r="Q81" s="66">
        <f>SUM(D81:O81)</f>
        <v>0</v>
      </c>
    </row>
    <row r="82" spans="2:17" ht="11.25" x14ac:dyDescent="0.2">
      <c r="B82" s="23" t="s">
        <v>183</v>
      </c>
      <c r="C82" s="66"/>
      <c r="D82" s="66"/>
      <c r="E82" s="66"/>
      <c r="F82" s="66"/>
      <c r="G82" s="66"/>
      <c r="H82" s="66"/>
      <c r="I82" s="66"/>
      <c r="J82" s="66"/>
      <c r="K82" s="66"/>
      <c r="L82" s="66"/>
      <c r="M82" s="66"/>
      <c r="N82" s="66"/>
      <c r="O82" s="66"/>
      <c r="P82" s="66"/>
      <c r="Q82" s="66"/>
    </row>
    <row r="83" spans="2:17" ht="11.25" x14ac:dyDescent="0.2">
      <c r="B83" s="21" t="s">
        <v>79</v>
      </c>
      <c r="C83" s="65">
        <f t="shared" ref="C83" si="62">SUM(C81:C81)</f>
        <v>0</v>
      </c>
      <c r="D83" s="65">
        <f t="shared" ref="D83" si="63">SUM(D81:D81)</f>
        <v>0</v>
      </c>
      <c r="E83" s="65">
        <f t="shared" ref="E83" si="64">SUM(E81:E81)</f>
        <v>0</v>
      </c>
      <c r="F83" s="65">
        <f t="shared" ref="F83" si="65">SUM(F81:F81)</f>
        <v>0</v>
      </c>
      <c r="G83" s="65">
        <f t="shared" ref="G83" si="66">SUM(G81:G81)</f>
        <v>0</v>
      </c>
      <c r="H83" s="65">
        <f t="shared" ref="H83" si="67">SUM(H81:H81)</f>
        <v>0</v>
      </c>
      <c r="I83" s="65">
        <f t="shared" ref="I83" si="68">SUM(I81:I81)</f>
        <v>0</v>
      </c>
      <c r="J83" s="65">
        <f t="shared" ref="J83" si="69">SUM(J81:J81)</f>
        <v>0</v>
      </c>
      <c r="K83" s="65">
        <f t="shared" ref="K83" si="70">SUM(K81:K81)</f>
        <v>0</v>
      </c>
      <c r="L83" s="65">
        <f t="shared" ref="L83" si="71">SUM(L81:L81)</f>
        <v>0</v>
      </c>
      <c r="M83" s="65">
        <f t="shared" ref="M83" si="72">SUM(M81:M81)</f>
        <v>0</v>
      </c>
      <c r="N83" s="65">
        <f t="shared" ref="N83" si="73">SUM(N81:N81)</f>
        <v>0</v>
      </c>
      <c r="O83" s="65">
        <f t="shared" ref="O83" si="74">SUM(O81:O81)</f>
        <v>0</v>
      </c>
      <c r="P83" s="65">
        <f t="shared" ref="P83" si="75">SUM(P81:P81)</f>
        <v>0</v>
      </c>
      <c r="Q83" s="65">
        <f t="shared" ref="Q83" si="76">SUM(Q81:Q81)</f>
        <v>0</v>
      </c>
    </row>
    <row r="84" spans="2:17" ht="11.25" x14ac:dyDescent="0.2">
      <c r="B84" s="21" t="s">
        <v>80</v>
      </c>
      <c r="C84" s="65">
        <f t="shared" ref="C84:O84" si="77">(C78+C83)</f>
        <v>0</v>
      </c>
      <c r="D84" s="65">
        <f t="shared" si="77"/>
        <v>0</v>
      </c>
      <c r="E84" s="65">
        <f t="shared" si="77"/>
        <v>0</v>
      </c>
      <c r="F84" s="65">
        <f t="shared" si="77"/>
        <v>0</v>
      </c>
      <c r="G84" s="65">
        <f t="shared" si="77"/>
        <v>0</v>
      </c>
      <c r="H84" s="65">
        <f t="shared" si="77"/>
        <v>0</v>
      </c>
      <c r="I84" s="65">
        <f t="shared" si="77"/>
        <v>0</v>
      </c>
      <c r="J84" s="65">
        <f t="shared" si="77"/>
        <v>0</v>
      </c>
      <c r="K84" s="65">
        <f t="shared" si="77"/>
        <v>0</v>
      </c>
      <c r="L84" s="65">
        <f t="shared" si="77"/>
        <v>0</v>
      </c>
      <c r="M84" s="65">
        <f t="shared" si="77"/>
        <v>0</v>
      </c>
      <c r="N84" s="65">
        <f t="shared" si="77"/>
        <v>0</v>
      </c>
      <c r="O84" s="65">
        <f t="shared" si="77"/>
        <v>0</v>
      </c>
      <c r="P84" s="65"/>
      <c r="Q84" s="65">
        <f>(Q78+Q83)</f>
        <v>0</v>
      </c>
    </row>
    <row r="85" spans="2:17" ht="11.25" x14ac:dyDescent="0.2">
      <c r="B85" s="21"/>
      <c r="C85" s="66"/>
      <c r="D85" s="66"/>
      <c r="E85" s="66"/>
      <c r="F85" s="66"/>
      <c r="G85" s="66"/>
      <c r="H85" s="66"/>
      <c r="I85" s="66"/>
      <c r="J85" s="66"/>
      <c r="K85" s="66"/>
      <c r="L85" s="66"/>
      <c r="M85" s="66"/>
      <c r="N85" s="66"/>
      <c r="O85" s="66"/>
      <c r="P85" s="66"/>
      <c r="Q85" s="66"/>
    </row>
    <row r="86" spans="2:17" ht="12" x14ac:dyDescent="0.2">
      <c r="B86" s="22" t="s">
        <v>81</v>
      </c>
      <c r="C86" s="66"/>
      <c r="D86" s="66"/>
      <c r="E86" s="66"/>
      <c r="F86" s="66"/>
      <c r="G86" s="66"/>
      <c r="H86" s="66"/>
      <c r="I86" s="66"/>
      <c r="J86" s="66"/>
      <c r="K86" s="66"/>
      <c r="L86" s="66"/>
      <c r="M86" s="66"/>
      <c r="N86" s="66"/>
      <c r="O86" s="66"/>
      <c r="P86" s="66"/>
      <c r="Q86" s="66"/>
    </row>
    <row r="87" spans="2:17" ht="11.25" x14ac:dyDescent="0.2">
      <c r="B87" s="23" t="s">
        <v>261</v>
      </c>
      <c r="C87" s="66">
        <f>SUM(Questionaire!$F$22:$F$26)</f>
        <v>0</v>
      </c>
      <c r="D87" s="412">
        <v>0</v>
      </c>
      <c r="E87" s="413"/>
      <c r="F87" s="413"/>
      <c r="G87" s="413"/>
      <c r="H87" s="413"/>
      <c r="I87" s="413"/>
      <c r="J87" s="413"/>
      <c r="K87" s="413"/>
      <c r="L87" s="413"/>
      <c r="M87" s="413"/>
      <c r="N87" s="413"/>
      <c r="O87" s="414"/>
      <c r="P87" s="66">
        <f>SUM(C87:O87)</f>
        <v>0</v>
      </c>
      <c r="Q87" s="66">
        <v>0</v>
      </c>
    </row>
    <row r="88" spans="2:17" ht="11.25" x14ac:dyDescent="0.2">
      <c r="B88" s="23" t="s">
        <v>144</v>
      </c>
      <c r="C88" s="66">
        <f>Questionaire!$F$28+Questionaire!$F$29</f>
        <v>0</v>
      </c>
      <c r="D88" s="66">
        <f>C88</f>
        <v>0</v>
      </c>
      <c r="E88" s="66">
        <f t="shared" ref="E88:O88" si="78">D88</f>
        <v>0</v>
      </c>
      <c r="F88" s="66">
        <f t="shared" si="78"/>
        <v>0</v>
      </c>
      <c r="G88" s="66">
        <f t="shared" si="78"/>
        <v>0</v>
      </c>
      <c r="H88" s="66">
        <f t="shared" si="78"/>
        <v>0</v>
      </c>
      <c r="I88" s="66">
        <f t="shared" si="78"/>
        <v>0</v>
      </c>
      <c r="J88" s="66">
        <f t="shared" si="78"/>
        <v>0</v>
      </c>
      <c r="K88" s="66">
        <f t="shared" si="78"/>
        <v>0</v>
      </c>
      <c r="L88" s="66">
        <f t="shared" si="78"/>
        <v>0</v>
      </c>
      <c r="M88" s="66">
        <f t="shared" si="78"/>
        <v>0</v>
      </c>
      <c r="N88" s="66">
        <f t="shared" si="78"/>
        <v>0</v>
      </c>
      <c r="O88" s="66">
        <f t="shared" si="78"/>
        <v>0</v>
      </c>
      <c r="P88" s="66">
        <f>SUM(C88:O88)</f>
        <v>0</v>
      </c>
      <c r="Q88" s="66">
        <f>P88+(P88*Questionaire!$F$47)</f>
        <v>0</v>
      </c>
    </row>
    <row r="89" spans="2:17" ht="11.25" x14ac:dyDescent="0.2">
      <c r="B89" s="23" t="s">
        <v>143</v>
      </c>
      <c r="C89" s="66">
        <f>Questionaire!$F$30+Questionaire!$F$31</f>
        <v>0</v>
      </c>
      <c r="D89" s="66">
        <f t="shared" ref="D89:O102" si="79">C89</f>
        <v>0</v>
      </c>
      <c r="E89" s="66">
        <f t="shared" si="79"/>
        <v>0</v>
      </c>
      <c r="F89" s="66">
        <f t="shared" si="79"/>
        <v>0</v>
      </c>
      <c r="G89" s="66">
        <f t="shared" si="79"/>
        <v>0</v>
      </c>
      <c r="H89" s="66">
        <f t="shared" si="79"/>
        <v>0</v>
      </c>
      <c r="I89" s="66">
        <f t="shared" si="79"/>
        <v>0</v>
      </c>
      <c r="J89" s="66">
        <f t="shared" si="79"/>
        <v>0</v>
      </c>
      <c r="K89" s="66">
        <f t="shared" si="79"/>
        <v>0</v>
      </c>
      <c r="L89" s="66">
        <f t="shared" si="79"/>
        <v>0</v>
      </c>
      <c r="M89" s="66">
        <f t="shared" si="79"/>
        <v>0</v>
      </c>
      <c r="N89" s="66">
        <f t="shared" si="79"/>
        <v>0</v>
      </c>
      <c r="O89" s="66">
        <f t="shared" si="79"/>
        <v>0</v>
      </c>
      <c r="P89" s="66">
        <f t="shared" ref="P89:P102" si="80">SUM(C89:O89)</f>
        <v>0</v>
      </c>
      <c r="Q89" s="66">
        <f>P89+(P89*Questionaire!$F$47)</f>
        <v>0</v>
      </c>
    </row>
    <row r="90" spans="2:17" ht="11.25" x14ac:dyDescent="0.2">
      <c r="B90" s="23" t="str">
        <f>Questionaire!$E$33</f>
        <v>phone costs</v>
      </c>
      <c r="C90" s="66">
        <f>Questionaire!$F$33</f>
        <v>0</v>
      </c>
      <c r="D90" s="66">
        <f t="shared" si="79"/>
        <v>0</v>
      </c>
      <c r="E90" s="66">
        <f t="shared" si="79"/>
        <v>0</v>
      </c>
      <c r="F90" s="66">
        <f t="shared" si="79"/>
        <v>0</v>
      </c>
      <c r="G90" s="66">
        <f t="shared" si="79"/>
        <v>0</v>
      </c>
      <c r="H90" s="66">
        <f t="shared" si="79"/>
        <v>0</v>
      </c>
      <c r="I90" s="66">
        <f t="shared" si="79"/>
        <v>0</v>
      </c>
      <c r="J90" s="66">
        <f t="shared" si="79"/>
        <v>0</v>
      </c>
      <c r="K90" s="66">
        <f t="shared" si="79"/>
        <v>0</v>
      </c>
      <c r="L90" s="66">
        <f t="shared" si="79"/>
        <v>0</v>
      </c>
      <c r="M90" s="66">
        <f t="shared" si="79"/>
        <v>0</v>
      </c>
      <c r="N90" s="66">
        <f t="shared" si="79"/>
        <v>0</v>
      </c>
      <c r="O90" s="66">
        <f t="shared" si="79"/>
        <v>0</v>
      </c>
      <c r="P90" s="66">
        <f t="shared" si="80"/>
        <v>0</v>
      </c>
      <c r="Q90" s="66">
        <f>P90+(P90*Questionaire!$F$47)</f>
        <v>0</v>
      </c>
    </row>
    <row r="91" spans="2:17" ht="11.25" x14ac:dyDescent="0.2">
      <c r="B91" s="23" t="str">
        <f>Questionaire!$E$34</f>
        <v>transport costs</v>
      </c>
      <c r="C91" s="66">
        <f>Questionaire!$F$34</f>
        <v>0</v>
      </c>
      <c r="D91" s="66">
        <f t="shared" si="79"/>
        <v>0</v>
      </c>
      <c r="E91" s="66">
        <f t="shared" si="79"/>
        <v>0</v>
      </c>
      <c r="F91" s="66">
        <f t="shared" si="79"/>
        <v>0</v>
      </c>
      <c r="G91" s="66">
        <f t="shared" si="79"/>
        <v>0</v>
      </c>
      <c r="H91" s="66">
        <f t="shared" si="79"/>
        <v>0</v>
      </c>
      <c r="I91" s="66">
        <f t="shared" si="79"/>
        <v>0</v>
      </c>
      <c r="J91" s="66">
        <f t="shared" si="79"/>
        <v>0</v>
      </c>
      <c r="K91" s="66">
        <f t="shared" si="79"/>
        <v>0</v>
      </c>
      <c r="L91" s="66">
        <f t="shared" si="79"/>
        <v>0</v>
      </c>
      <c r="M91" s="66">
        <f t="shared" si="79"/>
        <v>0</v>
      </c>
      <c r="N91" s="66">
        <f t="shared" si="79"/>
        <v>0</v>
      </c>
      <c r="O91" s="66">
        <f t="shared" si="79"/>
        <v>0</v>
      </c>
      <c r="P91" s="66">
        <f t="shared" si="80"/>
        <v>0</v>
      </c>
      <c r="Q91" s="66">
        <f>P91+(P91*Questionaire!$F$47)</f>
        <v>0</v>
      </c>
    </row>
    <row r="92" spans="2:17" ht="11.25" x14ac:dyDescent="0.2">
      <c r="B92" s="23" t="str">
        <f>Questionaire!$E$35</f>
        <v>delivery costs</v>
      </c>
      <c r="C92" s="66">
        <f>Questionaire!$F$35</f>
        <v>0</v>
      </c>
      <c r="D92" s="66">
        <f t="shared" si="79"/>
        <v>0</v>
      </c>
      <c r="E92" s="66">
        <f t="shared" si="79"/>
        <v>0</v>
      </c>
      <c r="F92" s="66">
        <f t="shared" si="79"/>
        <v>0</v>
      </c>
      <c r="G92" s="66">
        <f t="shared" si="79"/>
        <v>0</v>
      </c>
      <c r="H92" s="66">
        <f t="shared" si="79"/>
        <v>0</v>
      </c>
      <c r="I92" s="66">
        <f t="shared" si="79"/>
        <v>0</v>
      </c>
      <c r="J92" s="66">
        <f t="shared" si="79"/>
        <v>0</v>
      </c>
      <c r="K92" s="66">
        <f t="shared" si="79"/>
        <v>0</v>
      </c>
      <c r="L92" s="66">
        <f t="shared" si="79"/>
        <v>0</v>
      </c>
      <c r="M92" s="66">
        <f t="shared" si="79"/>
        <v>0</v>
      </c>
      <c r="N92" s="66">
        <f t="shared" si="79"/>
        <v>0</v>
      </c>
      <c r="O92" s="66">
        <f t="shared" si="79"/>
        <v>0</v>
      </c>
      <c r="P92" s="66">
        <f t="shared" si="80"/>
        <v>0</v>
      </c>
      <c r="Q92" s="66">
        <f>P92+(P92*Questionaire!$F$47)</f>
        <v>0</v>
      </c>
    </row>
    <row r="93" spans="2:17" ht="11.25" x14ac:dyDescent="0.2">
      <c r="B93" s="23" t="str">
        <f>Questionaire!$E$36</f>
        <v>rent of business premises</v>
      </c>
      <c r="C93" s="66">
        <f>Questionaire!$F$36</f>
        <v>0</v>
      </c>
      <c r="D93" s="66">
        <f t="shared" si="79"/>
        <v>0</v>
      </c>
      <c r="E93" s="66">
        <f t="shared" si="79"/>
        <v>0</v>
      </c>
      <c r="F93" s="66">
        <f t="shared" si="79"/>
        <v>0</v>
      </c>
      <c r="G93" s="66">
        <f t="shared" si="79"/>
        <v>0</v>
      </c>
      <c r="H93" s="66">
        <f t="shared" si="79"/>
        <v>0</v>
      </c>
      <c r="I93" s="66">
        <f t="shared" si="79"/>
        <v>0</v>
      </c>
      <c r="J93" s="66">
        <f t="shared" si="79"/>
        <v>0</v>
      </c>
      <c r="K93" s="66">
        <f t="shared" si="79"/>
        <v>0</v>
      </c>
      <c r="L93" s="66">
        <f t="shared" si="79"/>
        <v>0</v>
      </c>
      <c r="M93" s="66">
        <f t="shared" si="79"/>
        <v>0</v>
      </c>
      <c r="N93" s="66">
        <f t="shared" si="79"/>
        <v>0</v>
      </c>
      <c r="O93" s="66">
        <f t="shared" si="79"/>
        <v>0</v>
      </c>
      <c r="P93" s="66">
        <f t="shared" si="80"/>
        <v>0</v>
      </c>
      <c r="Q93" s="66">
        <f>P93+(P93*Questionaire!$F$47)</f>
        <v>0</v>
      </c>
    </row>
    <row r="94" spans="2:17" ht="11.25" x14ac:dyDescent="0.2">
      <c r="B94" s="23" t="str">
        <f>Questionaire!$E$37</f>
        <v>staff salaries</v>
      </c>
      <c r="C94" s="66">
        <f>Questionaire!$F$37</f>
        <v>0</v>
      </c>
      <c r="D94" s="66">
        <f t="shared" si="79"/>
        <v>0</v>
      </c>
      <c r="E94" s="66">
        <f t="shared" si="79"/>
        <v>0</v>
      </c>
      <c r="F94" s="66">
        <f t="shared" si="79"/>
        <v>0</v>
      </c>
      <c r="G94" s="66">
        <f t="shared" si="79"/>
        <v>0</v>
      </c>
      <c r="H94" s="66">
        <f t="shared" si="79"/>
        <v>0</v>
      </c>
      <c r="I94" s="66">
        <f t="shared" si="79"/>
        <v>0</v>
      </c>
      <c r="J94" s="66">
        <f t="shared" si="79"/>
        <v>0</v>
      </c>
      <c r="K94" s="66">
        <f t="shared" si="79"/>
        <v>0</v>
      </c>
      <c r="L94" s="66">
        <f t="shared" si="79"/>
        <v>0</v>
      </c>
      <c r="M94" s="66">
        <f t="shared" si="79"/>
        <v>0</v>
      </c>
      <c r="N94" s="66">
        <f t="shared" si="79"/>
        <v>0</v>
      </c>
      <c r="O94" s="66">
        <f t="shared" si="79"/>
        <v>0</v>
      </c>
      <c r="P94" s="66">
        <f t="shared" si="80"/>
        <v>0</v>
      </c>
      <c r="Q94" s="66">
        <f>P94+(P94*Questionaire!$F$47)</f>
        <v>0</v>
      </c>
    </row>
    <row r="95" spans="2:17" ht="11.25" x14ac:dyDescent="0.2">
      <c r="B95" s="23" t="str">
        <f>Questionaire!$E$38</f>
        <v>taxes and duties</v>
      </c>
      <c r="C95" s="66">
        <f>Questionaire!$F$38</f>
        <v>0</v>
      </c>
      <c r="D95" s="66">
        <f t="shared" si="79"/>
        <v>0</v>
      </c>
      <c r="E95" s="66">
        <f t="shared" si="79"/>
        <v>0</v>
      </c>
      <c r="F95" s="66">
        <f t="shared" si="79"/>
        <v>0</v>
      </c>
      <c r="G95" s="66">
        <f t="shared" si="79"/>
        <v>0</v>
      </c>
      <c r="H95" s="66">
        <f t="shared" si="79"/>
        <v>0</v>
      </c>
      <c r="I95" s="66">
        <f t="shared" si="79"/>
        <v>0</v>
      </c>
      <c r="J95" s="66">
        <f t="shared" si="79"/>
        <v>0</v>
      </c>
      <c r="K95" s="66">
        <f t="shared" si="79"/>
        <v>0</v>
      </c>
      <c r="L95" s="66">
        <f t="shared" si="79"/>
        <v>0</v>
      </c>
      <c r="M95" s="66">
        <f t="shared" si="79"/>
        <v>0</v>
      </c>
      <c r="N95" s="66">
        <f t="shared" si="79"/>
        <v>0</v>
      </c>
      <c r="O95" s="66">
        <f t="shared" si="79"/>
        <v>0</v>
      </c>
      <c r="P95" s="66">
        <f t="shared" si="80"/>
        <v>0</v>
      </c>
      <c r="Q95" s="66">
        <f>P95+(P95*Questionaire!$F$47)</f>
        <v>0</v>
      </c>
    </row>
    <row r="96" spans="2:17" ht="11.25" x14ac:dyDescent="0.2">
      <c r="B96" s="23" t="str">
        <f>Questionaire!$E$39</f>
        <v>sub-contractors</v>
      </c>
      <c r="C96" s="66">
        <f>Questionaire!$F$39</f>
        <v>0</v>
      </c>
      <c r="D96" s="66">
        <f t="shared" si="79"/>
        <v>0</v>
      </c>
      <c r="E96" s="66">
        <f t="shared" si="79"/>
        <v>0</v>
      </c>
      <c r="F96" s="66">
        <f t="shared" si="79"/>
        <v>0</v>
      </c>
      <c r="G96" s="66">
        <f t="shared" si="79"/>
        <v>0</v>
      </c>
      <c r="H96" s="66">
        <f t="shared" si="79"/>
        <v>0</v>
      </c>
      <c r="I96" s="66">
        <f t="shared" si="79"/>
        <v>0</v>
      </c>
      <c r="J96" s="66">
        <f t="shared" si="79"/>
        <v>0</v>
      </c>
      <c r="K96" s="66">
        <f t="shared" si="79"/>
        <v>0</v>
      </c>
      <c r="L96" s="66">
        <f t="shared" si="79"/>
        <v>0</v>
      </c>
      <c r="M96" s="66">
        <f t="shared" si="79"/>
        <v>0</v>
      </c>
      <c r="N96" s="66">
        <f t="shared" si="79"/>
        <v>0</v>
      </c>
      <c r="O96" s="66">
        <f t="shared" si="79"/>
        <v>0</v>
      </c>
      <c r="P96" s="66">
        <f t="shared" si="80"/>
        <v>0</v>
      </c>
      <c r="Q96" s="66">
        <f>P96+(P96*Questionaire!$F$47)</f>
        <v>0</v>
      </c>
    </row>
    <row r="97" spans="2:17" ht="11.25" x14ac:dyDescent="0.2">
      <c r="B97" s="23" t="str">
        <f>Questionaire!$E$40</f>
        <v>advertising</v>
      </c>
      <c r="C97" s="66">
        <f>Questionaire!$F$40</f>
        <v>0</v>
      </c>
      <c r="D97" s="66">
        <f t="shared" si="79"/>
        <v>0</v>
      </c>
      <c r="E97" s="66">
        <f t="shared" si="79"/>
        <v>0</v>
      </c>
      <c r="F97" s="66">
        <f t="shared" si="79"/>
        <v>0</v>
      </c>
      <c r="G97" s="66">
        <f t="shared" si="79"/>
        <v>0</v>
      </c>
      <c r="H97" s="66">
        <f t="shared" si="79"/>
        <v>0</v>
      </c>
      <c r="I97" s="66">
        <f t="shared" si="79"/>
        <v>0</v>
      </c>
      <c r="J97" s="66">
        <f t="shared" si="79"/>
        <v>0</v>
      </c>
      <c r="K97" s="66">
        <f t="shared" si="79"/>
        <v>0</v>
      </c>
      <c r="L97" s="66">
        <f t="shared" si="79"/>
        <v>0</v>
      </c>
      <c r="M97" s="66">
        <f t="shared" si="79"/>
        <v>0</v>
      </c>
      <c r="N97" s="66">
        <f t="shared" si="79"/>
        <v>0</v>
      </c>
      <c r="O97" s="66">
        <f t="shared" si="79"/>
        <v>0</v>
      </c>
      <c r="P97" s="66">
        <f t="shared" si="80"/>
        <v>0</v>
      </c>
      <c r="Q97" s="66">
        <f>P97+(P97*Questionaire!$F$47)</f>
        <v>0</v>
      </c>
    </row>
    <row r="98" spans="2:17" ht="11.25" x14ac:dyDescent="0.2">
      <c r="B98" s="23" t="str">
        <f>Questionaire!$E$41</f>
        <v>water, electricity and other utilities</v>
      </c>
      <c r="C98" s="66">
        <f>Questionaire!$F$41</f>
        <v>0</v>
      </c>
      <c r="D98" s="66">
        <f t="shared" si="79"/>
        <v>0</v>
      </c>
      <c r="E98" s="66">
        <f t="shared" si="79"/>
        <v>0</v>
      </c>
      <c r="F98" s="66">
        <f t="shared" si="79"/>
        <v>0</v>
      </c>
      <c r="G98" s="66">
        <f t="shared" si="79"/>
        <v>0</v>
      </c>
      <c r="H98" s="66">
        <f t="shared" si="79"/>
        <v>0</v>
      </c>
      <c r="I98" s="66">
        <f t="shared" si="79"/>
        <v>0</v>
      </c>
      <c r="J98" s="66">
        <f t="shared" si="79"/>
        <v>0</v>
      </c>
      <c r="K98" s="66">
        <f t="shared" si="79"/>
        <v>0</v>
      </c>
      <c r="L98" s="66">
        <f t="shared" si="79"/>
        <v>0</v>
      </c>
      <c r="M98" s="66">
        <f t="shared" si="79"/>
        <v>0</v>
      </c>
      <c r="N98" s="66">
        <f t="shared" si="79"/>
        <v>0</v>
      </c>
      <c r="O98" s="66">
        <f t="shared" si="79"/>
        <v>0</v>
      </c>
      <c r="P98" s="66">
        <f t="shared" si="80"/>
        <v>0</v>
      </c>
      <c r="Q98" s="66">
        <f>P98+(P98*Questionaire!$F$47)</f>
        <v>0</v>
      </c>
    </row>
    <row r="99" spans="2:17" ht="11.25" x14ac:dyDescent="0.2">
      <c r="B99" s="23" t="str">
        <f>Questionaire!$E$42</f>
        <v>insurance fees</v>
      </c>
      <c r="C99" s="66">
        <f>Questionaire!$F$42</f>
        <v>0</v>
      </c>
      <c r="D99" s="66">
        <f t="shared" si="79"/>
        <v>0</v>
      </c>
      <c r="E99" s="66">
        <f t="shared" si="79"/>
        <v>0</v>
      </c>
      <c r="F99" s="66">
        <f t="shared" si="79"/>
        <v>0</v>
      </c>
      <c r="G99" s="66">
        <f t="shared" si="79"/>
        <v>0</v>
      </c>
      <c r="H99" s="66">
        <f t="shared" si="79"/>
        <v>0</v>
      </c>
      <c r="I99" s="66">
        <f t="shared" si="79"/>
        <v>0</v>
      </c>
      <c r="J99" s="66">
        <f t="shared" si="79"/>
        <v>0</v>
      </c>
      <c r="K99" s="66">
        <f t="shared" si="79"/>
        <v>0</v>
      </c>
      <c r="L99" s="66">
        <f t="shared" si="79"/>
        <v>0</v>
      </c>
      <c r="M99" s="66">
        <f t="shared" si="79"/>
        <v>0</v>
      </c>
      <c r="N99" s="66">
        <f t="shared" si="79"/>
        <v>0</v>
      </c>
      <c r="O99" s="66">
        <f t="shared" si="79"/>
        <v>0</v>
      </c>
      <c r="P99" s="66">
        <f t="shared" si="80"/>
        <v>0</v>
      </c>
      <c r="Q99" s="66">
        <f>P99+(P99*Questionaire!$F$47)</f>
        <v>0</v>
      </c>
    </row>
    <row r="100" spans="2:17" ht="11.25" x14ac:dyDescent="0.2">
      <c r="B100" s="23" t="str">
        <f>Questionaire!$E$43</f>
        <v>bookkeeping or accounting fees</v>
      </c>
      <c r="C100" s="66">
        <f>Questionaire!$F$43</f>
        <v>0</v>
      </c>
      <c r="D100" s="66">
        <f t="shared" si="79"/>
        <v>0</v>
      </c>
      <c r="E100" s="66">
        <f t="shared" si="79"/>
        <v>0</v>
      </c>
      <c r="F100" s="66">
        <f t="shared" si="79"/>
        <v>0</v>
      </c>
      <c r="G100" s="66">
        <f t="shared" si="79"/>
        <v>0</v>
      </c>
      <c r="H100" s="66">
        <f t="shared" si="79"/>
        <v>0</v>
      </c>
      <c r="I100" s="66">
        <f t="shared" si="79"/>
        <v>0</v>
      </c>
      <c r="J100" s="66">
        <f t="shared" si="79"/>
        <v>0</v>
      </c>
      <c r="K100" s="66">
        <f t="shared" si="79"/>
        <v>0</v>
      </c>
      <c r="L100" s="66">
        <f t="shared" si="79"/>
        <v>0</v>
      </c>
      <c r="M100" s="66">
        <f t="shared" si="79"/>
        <v>0</v>
      </c>
      <c r="N100" s="66">
        <f t="shared" si="79"/>
        <v>0</v>
      </c>
      <c r="O100" s="66">
        <f t="shared" si="79"/>
        <v>0</v>
      </c>
      <c r="P100" s="66">
        <f t="shared" si="80"/>
        <v>0</v>
      </c>
      <c r="Q100" s="66">
        <f>P100+(P100*Questionaire!$F$47)</f>
        <v>0</v>
      </c>
    </row>
    <row r="101" spans="2:17" ht="11.25" x14ac:dyDescent="0.2">
      <c r="B101" s="23" t="str">
        <f>Questionaire!$E$44</f>
        <v>various</v>
      </c>
      <c r="C101" s="66">
        <f>Questionaire!$F$44</f>
        <v>0</v>
      </c>
      <c r="D101" s="66">
        <f t="shared" si="79"/>
        <v>0</v>
      </c>
      <c r="E101" s="66">
        <f t="shared" si="79"/>
        <v>0</v>
      </c>
      <c r="F101" s="66">
        <f t="shared" si="79"/>
        <v>0</v>
      </c>
      <c r="G101" s="66">
        <f t="shared" si="79"/>
        <v>0</v>
      </c>
      <c r="H101" s="66">
        <f t="shared" si="79"/>
        <v>0</v>
      </c>
      <c r="I101" s="66">
        <f t="shared" si="79"/>
        <v>0</v>
      </c>
      <c r="J101" s="66">
        <f t="shared" si="79"/>
        <v>0</v>
      </c>
      <c r="K101" s="66">
        <f t="shared" si="79"/>
        <v>0</v>
      </c>
      <c r="L101" s="66">
        <f t="shared" si="79"/>
        <v>0</v>
      </c>
      <c r="M101" s="66">
        <f t="shared" si="79"/>
        <v>0</v>
      </c>
      <c r="N101" s="66">
        <f t="shared" si="79"/>
        <v>0</v>
      </c>
      <c r="O101" s="66">
        <f t="shared" si="79"/>
        <v>0</v>
      </c>
      <c r="P101" s="66">
        <f t="shared" si="80"/>
        <v>0</v>
      </c>
      <c r="Q101" s="66">
        <f>P101+(P101*Questionaire!$F$47)</f>
        <v>0</v>
      </c>
    </row>
    <row r="102" spans="2:17" ht="11.25" x14ac:dyDescent="0.2">
      <c r="B102" s="23" t="str">
        <f>Questionaire!$E$45</f>
        <v>various</v>
      </c>
      <c r="C102" s="66">
        <f>Questionaire!$F$45</f>
        <v>0</v>
      </c>
      <c r="D102" s="66">
        <f t="shared" si="79"/>
        <v>0</v>
      </c>
      <c r="E102" s="66">
        <f t="shared" si="79"/>
        <v>0</v>
      </c>
      <c r="F102" s="66">
        <f t="shared" si="79"/>
        <v>0</v>
      </c>
      <c r="G102" s="66">
        <f t="shared" si="79"/>
        <v>0</v>
      </c>
      <c r="H102" s="66">
        <f t="shared" si="79"/>
        <v>0</v>
      </c>
      <c r="I102" s="66">
        <f t="shared" si="79"/>
        <v>0</v>
      </c>
      <c r="J102" s="66">
        <f t="shared" si="79"/>
        <v>0</v>
      </c>
      <c r="K102" s="66">
        <f t="shared" si="79"/>
        <v>0</v>
      </c>
      <c r="L102" s="66">
        <f t="shared" si="79"/>
        <v>0</v>
      </c>
      <c r="M102" s="66">
        <f t="shared" si="79"/>
        <v>0</v>
      </c>
      <c r="N102" s="66">
        <f t="shared" si="79"/>
        <v>0</v>
      </c>
      <c r="O102" s="66">
        <f t="shared" si="79"/>
        <v>0</v>
      </c>
      <c r="P102" s="66">
        <f t="shared" si="80"/>
        <v>0</v>
      </c>
      <c r="Q102" s="66">
        <f>P102+(P102*Questionaire!$F$47)</f>
        <v>0</v>
      </c>
    </row>
    <row r="103" spans="2:17" ht="11.25" x14ac:dyDescent="0.2">
      <c r="B103" s="21" t="s">
        <v>82</v>
      </c>
      <c r="C103" s="65">
        <f>SUM(C87:C102)</f>
        <v>0</v>
      </c>
      <c r="D103" s="65">
        <f t="shared" ref="D103:Q103" si="81">SUM(D87:D102)</f>
        <v>0</v>
      </c>
      <c r="E103" s="65">
        <f t="shared" si="81"/>
        <v>0</v>
      </c>
      <c r="F103" s="65">
        <f t="shared" si="81"/>
        <v>0</v>
      </c>
      <c r="G103" s="65">
        <f t="shared" si="81"/>
        <v>0</v>
      </c>
      <c r="H103" s="65">
        <f t="shared" si="81"/>
        <v>0</v>
      </c>
      <c r="I103" s="65">
        <f t="shared" si="81"/>
        <v>0</v>
      </c>
      <c r="J103" s="65">
        <f t="shared" si="81"/>
        <v>0</v>
      </c>
      <c r="K103" s="65">
        <f t="shared" si="81"/>
        <v>0</v>
      </c>
      <c r="L103" s="65">
        <f t="shared" si="81"/>
        <v>0</v>
      </c>
      <c r="M103" s="65">
        <f t="shared" si="81"/>
        <v>0</v>
      </c>
      <c r="N103" s="65">
        <f t="shared" si="81"/>
        <v>0</v>
      </c>
      <c r="O103" s="65">
        <f t="shared" si="81"/>
        <v>0</v>
      </c>
      <c r="P103" s="65">
        <f t="shared" si="81"/>
        <v>0</v>
      </c>
      <c r="Q103" s="65">
        <f t="shared" si="81"/>
        <v>0</v>
      </c>
    </row>
    <row r="104" spans="2:17" ht="11.25" x14ac:dyDescent="0.2">
      <c r="B104" s="23" t="s">
        <v>204</v>
      </c>
      <c r="C104" s="66"/>
      <c r="D104" s="66" t="str">
        <f>'1st Loan Repayment'!Scheduled_Monthly_Payment</f>
        <v>0</v>
      </c>
      <c r="E104" s="66" t="str">
        <f>D104</f>
        <v>0</v>
      </c>
      <c r="F104" s="66" t="str">
        <f t="shared" ref="F104:O104" si="82">E104</f>
        <v>0</v>
      </c>
      <c r="G104" s="66" t="str">
        <f t="shared" si="82"/>
        <v>0</v>
      </c>
      <c r="H104" s="66" t="str">
        <f t="shared" si="82"/>
        <v>0</v>
      </c>
      <c r="I104" s="66" t="str">
        <f t="shared" si="82"/>
        <v>0</v>
      </c>
      <c r="J104" s="66" t="str">
        <f t="shared" si="82"/>
        <v>0</v>
      </c>
      <c r="K104" s="66" t="str">
        <f t="shared" si="82"/>
        <v>0</v>
      </c>
      <c r="L104" s="66" t="str">
        <f t="shared" si="82"/>
        <v>0</v>
      </c>
      <c r="M104" s="66" t="str">
        <f t="shared" si="82"/>
        <v>0</v>
      </c>
      <c r="N104" s="66" t="str">
        <f t="shared" si="82"/>
        <v>0</v>
      </c>
      <c r="O104" s="66" t="str">
        <f t="shared" si="82"/>
        <v>0</v>
      </c>
      <c r="P104" s="66">
        <f>SUM(C104:O104)</f>
        <v>0</v>
      </c>
      <c r="Q104" s="66">
        <f>P104</f>
        <v>0</v>
      </c>
    </row>
    <row r="105" spans="2:17" ht="11.25" x14ac:dyDescent="0.2">
      <c r="B105" s="23" t="s">
        <v>205</v>
      </c>
      <c r="C105" s="66"/>
      <c r="D105" s="66" t="str">
        <f>'2nd Loan Repayment'!Scheduled_Monthly_Payment</f>
        <v>0</v>
      </c>
      <c r="E105" s="66"/>
      <c r="F105" s="66"/>
      <c r="G105" s="66"/>
      <c r="H105" s="66"/>
      <c r="I105" s="66"/>
      <c r="J105" s="66"/>
      <c r="K105" s="66"/>
      <c r="L105" s="66"/>
      <c r="M105" s="66"/>
      <c r="N105" s="66"/>
      <c r="O105" s="66"/>
      <c r="P105" s="66"/>
      <c r="Q105" s="66"/>
    </row>
    <row r="106" spans="2:17" ht="22.5" x14ac:dyDescent="0.2">
      <c r="B106" s="23" t="str">
        <f>Review!$B$22</f>
        <v>Monthly savings for appliance maintenance and repairs:</v>
      </c>
      <c r="C106" s="66"/>
      <c r="D106" s="66">
        <f>Review!$D$22</f>
        <v>0</v>
      </c>
      <c r="E106" s="66">
        <f>D106</f>
        <v>0</v>
      </c>
      <c r="F106" s="66">
        <f t="shared" ref="F106:O106" si="83">E106</f>
        <v>0</v>
      </c>
      <c r="G106" s="66">
        <f t="shared" si="83"/>
        <v>0</v>
      </c>
      <c r="H106" s="66">
        <f t="shared" si="83"/>
        <v>0</v>
      </c>
      <c r="I106" s="66">
        <f t="shared" si="83"/>
        <v>0</v>
      </c>
      <c r="J106" s="66">
        <f t="shared" si="83"/>
        <v>0</v>
      </c>
      <c r="K106" s="66">
        <f t="shared" si="83"/>
        <v>0</v>
      </c>
      <c r="L106" s="66">
        <f t="shared" si="83"/>
        <v>0</v>
      </c>
      <c r="M106" s="66">
        <f t="shared" si="83"/>
        <v>0</v>
      </c>
      <c r="N106" s="66">
        <f t="shared" si="83"/>
        <v>0</v>
      </c>
      <c r="O106" s="66">
        <f t="shared" si="83"/>
        <v>0</v>
      </c>
      <c r="P106" s="66">
        <f t="shared" ref="P106:P107" si="84">SUM(C106:O106)</f>
        <v>0</v>
      </c>
      <c r="Q106" s="66">
        <f t="shared" ref="Q106:Q107" si="85">P106</f>
        <v>0</v>
      </c>
    </row>
    <row r="107" spans="2:17" ht="22.5" x14ac:dyDescent="0.2">
      <c r="B107" s="23" t="str">
        <f>Review!$B$23</f>
        <v>Monthly savings for solar PV System maintenance and repairs:</v>
      </c>
      <c r="C107" s="66"/>
      <c r="D107" s="66">
        <f>Review!$D$23</f>
        <v>0</v>
      </c>
      <c r="E107" s="66">
        <f>D107</f>
        <v>0</v>
      </c>
      <c r="F107" s="66">
        <f t="shared" ref="F107:O107" si="86">E107</f>
        <v>0</v>
      </c>
      <c r="G107" s="66">
        <f t="shared" si="86"/>
        <v>0</v>
      </c>
      <c r="H107" s="66">
        <f t="shared" si="86"/>
        <v>0</v>
      </c>
      <c r="I107" s="66">
        <f t="shared" si="86"/>
        <v>0</v>
      </c>
      <c r="J107" s="66">
        <f t="shared" si="86"/>
        <v>0</v>
      </c>
      <c r="K107" s="66">
        <f t="shared" si="86"/>
        <v>0</v>
      </c>
      <c r="L107" s="66">
        <f t="shared" si="86"/>
        <v>0</v>
      </c>
      <c r="M107" s="66">
        <f t="shared" si="86"/>
        <v>0</v>
      </c>
      <c r="N107" s="66">
        <f t="shared" si="86"/>
        <v>0</v>
      </c>
      <c r="O107" s="66">
        <f t="shared" si="86"/>
        <v>0</v>
      </c>
      <c r="P107" s="66">
        <f t="shared" si="84"/>
        <v>0</v>
      </c>
      <c r="Q107" s="66">
        <f t="shared" si="85"/>
        <v>0</v>
      </c>
    </row>
    <row r="108" spans="2:17" ht="11.25" x14ac:dyDescent="0.2">
      <c r="B108" s="21" t="s">
        <v>83</v>
      </c>
      <c r="C108" s="65">
        <f t="shared" ref="C108:Q108" si="87">SUM(C103:C107)</f>
        <v>0</v>
      </c>
      <c r="D108" s="65">
        <f t="shared" si="87"/>
        <v>0</v>
      </c>
      <c r="E108" s="65">
        <f t="shared" si="87"/>
        <v>0</v>
      </c>
      <c r="F108" s="65">
        <f t="shared" si="87"/>
        <v>0</v>
      </c>
      <c r="G108" s="65">
        <f t="shared" si="87"/>
        <v>0</v>
      </c>
      <c r="H108" s="65">
        <f t="shared" si="87"/>
        <v>0</v>
      </c>
      <c r="I108" s="65">
        <f t="shared" si="87"/>
        <v>0</v>
      </c>
      <c r="J108" s="65">
        <f t="shared" si="87"/>
        <v>0</v>
      </c>
      <c r="K108" s="65">
        <f t="shared" si="87"/>
        <v>0</v>
      </c>
      <c r="L108" s="65">
        <f t="shared" si="87"/>
        <v>0</v>
      </c>
      <c r="M108" s="65">
        <f t="shared" si="87"/>
        <v>0</v>
      </c>
      <c r="N108" s="65">
        <f t="shared" si="87"/>
        <v>0</v>
      </c>
      <c r="O108" s="65">
        <f t="shared" si="87"/>
        <v>0</v>
      </c>
      <c r="P108" s="65">
        <f t="shared" si="87"/>
        <v>0</v>
      </c>
      <c r="Q108" s="65">
        <f t="shared" si="87"/>
        <v>0</v>
      </c>
    </row>
    <row r="109" spans="2:17" ht="11.25" x14ac:dyDescent="0.2">
      <c r="B109" s="21" t="s">
        <v>197</v>
      </c>
      <c r="C109" s="65">
        <f t="shared" ref="C109:O109" si="88">(C84-C108)</f>
        <v>0</v>
      </c>
      <c r="D109" s="65">
        <f t="shared" si="88"/>
        <v>0</v>
      </c>
      <c r="E109" s="65">
        <f t="shared" si="88"/>
        <v>0</v>
      </c>
      <c r="F109" s="65">
        <f t="shared" si="88"/>
        <v>0</v>
      </c>
      <c r="G109" s="65">
        <f t="shared" si="88"/>
        <v>0</v>
      </c>
      <c r="H109" s="65">
        <f t="shared" si="88"/>
        <v>0</v>
      </c>
      <c r="I109" s="65">
        <f t="shared" si="88"/>
        <v>0</v>
      </c>
      <c r="J109" s="65">
        <f t="shared" si="88"/>
        <v>0</v>
      </c>
      <c r="K109" s="65">
        <f t="shared" si="88"/>
        <v>0</v>
      </c>
      <c r="L109" s="65">
        <f t="shared" si="88"/>
        <v>0</v>
      </c>
      <c r="M109" s="65">
        <f t="shared" si="88"/>
        <v>0</v>
      </c>
      <c r="N109" s="65">
        <f t="shared" si="88"/>
        <v>0</v>
      </c>
      <c r="O109" s="65">
        <f t="shared" si="88"/>
        <v>0</v>
      </c>
      <c r="P109" s="65"/>
      <c r="Q109" s="65">
        <f>(Q84-Q108)</f>
        <v>0</v>
      </c>
    </row>
  </sheetData>
  <sheetProtection sheet="1" objects="1" scenarios="1" selectLockedCells="1" selectUnlockedCells="1"/>
  <mergeCells count="6">
    <mergeCell ref="D87:O87"/>
    <mergeCell ref="B1:Q1"/>
    <mergeCell ref="B38:Q38"/>
    <mergeCell ref="B75:Q75"/>
    <mergeCell ref="D13:O13"/>
    <mergeCell ref="D50:O50"/>
  </mergeCells>
  <pageMargins left="0" right="0" top="0.5" bottom="0.25" header="0" footer="0"/>
  <pageSetup scale="80" orientation="portrait" r:id="rId1"/>
  <headerFooter alignWithMargins="0"/>
  <ignoredErrors>
    <ignoredError sqref="P29:P30 P31:P33 P66:P67 P69:P70 P106:P107 P103:P104" formula="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pageSetUpPr fitToPage="1"/>
  </sheetPr>
  <dimension ref="B1:N107"/>
  <sheetViews>
    <sheetView showGridLines="0" zoomScale="80" zoomScaleNormal="80" workbookViewId="0">
      <selection activeCell="L4" sqref="L4"/>
    </sheetView>
  </sheetViews>
  <sheetFormatPr defaultRowHeight="12.75" x14ac:dyDescent="0.2"/>
  <cols>
    <col min="1" max="1" width="1.5703125" style="6" customWidth="1"/>
    <col min="2" max="2" width="39.7109375" style="5" customWidth="1"/>
    <col min="3" max="3" width="8.7109375" style="6" customWidth="1"/>
    <col min="4" max="4" width="11.85546875" bestFit="1" customWidth="1"/>
    <col min="5" max="6" width="12.140625" bestFit="1" customWidth="1"/>
    <col min="7" max="8" width="12.42578125" style="6" bestFit="1" customWidth="1"/>
    <col min="9" max="10" width="12.140625" style="6" bestFit="1" customWidth="1"/>
    <col min="11" max="12" width="12.42578125" style="6" bestFit="1" customWidth="1"/>
    <col min="13" max="13" width="12.140625" style="6" bestFit="1" customWidth="1"/>
    <col min="14" max="14" width="11.42578125" style="6" bestFit="1" customWidth="1"/>
    <col min="15" max="16384" width="9.140625" style="6"/>
  </cols>
  <sheetData>
    <row r="1" spans="2:14" ht="23.25" customHeight="1" x14ac:dyDescent="0.35">
      <c r="B1" s="342" t="s">
        <v>195</v>
      </c>
      <c r="C1" s="342"/>
      <c r="D1" s="342"/>
      <c r="E1" s="342"/>
      <c r="F1" s="342"/>
      <c r="G1" s="342"/>
      <c r="H1" s="342"/>
      <c r="I1" s="342"/>
      <c r="J1" s="342"/>
      <c r="K1" s="342"/>
      <c r="L1" s="342"/>
      <c r="M1" s="342"/>
      <c r="N1" s="342"/>
    </row>
    <row r="2" spans="2:14" s="12" customFormat="1" ht="27.75" customHeight="1" x14ac:dyDescent="0.35">
      <c r="B2" s="24" t="str">
        <f>Questionaire!E16</f>
        <v>Scenario: Strong</v>
      </c>
      <c r="C2" s="13" t="s">
        <v>125</v>
      </c>
      <c r="E2" s="13">
        <f>Questionaire!$E$5</f>
        <v>0</v>
      </c>
      <c r="J2" s="15" t="s">
        <v>76</v>
      </c>
      <c r="K2" s="16">
        <f>Questionaire!$F$108</f>
        <v>0</v>
      </c>
    </row>
    <row r="3" spans="2:14" s="17" customFormat="1" ht="11.25" customHeight="1" x14ac:dyDescent="0.2">
      <c r="B3" s="11"/>
      <c r="C3" s="20" t="s">
        <v>185</v>
      </c>
      <c r="D3" s="20" t="s">
        <v>184</v>
      </c>
      <c r="E3" s="20" t="s">
        <v>186</v>
      </c>
      <c r="F3" s="20" t="s">
        <v>187</v>
      </c>
      <c r="G3" s="20" t="s">
        <v>188</v>
      </c>
      <c r="H3" s="20" t="s">
        <v>189</v>
      </c>
      <c r="I3" s="20" t="s">
        <v>190</v>
      </c>
      <c r="J3" s="20" t="s">
        <v>191</v>
      </c>
      <c r="K3" s="20" t="s">
        <v>192</v>
      </c>
      <c r="L3" s="20" t="s">
        <v>193</v>
      </c>
      <c r="M3" s="20" t="s">
        <v>194</v>
      </c>
      <c r="N3" s="20" t="s">
        <v>206</v>
      </c>
    </row>
    <row r="4" spans="2:14" s="18" customFormat="1" ht="11.25" customHeight="1" x14ac:dyDescent="0.2">
      <c r="B4" s="21" t="s">
        <v>260</v>
      </c>
      <c r="C4" s="63">
        <f>Questionaire!$F$100+Questionaire!$F$101</f>
        <v>0</v>
      </c>
      <c r="D4" s="63">
        <f>C35</f>
        <v>0</v>
      </c>
      <c r="E4" s="63">
        <f>D35</f>
        <v>0</v>
      </c>
      <c r="F4" s="63">
        <f>E35</f>
        <v>0</v>
      </c>
      <c r="G4" s="63">
        <f t="shared" ref="G4:N4" si="0">F35</f>
        <v>0</v>
      </c>
      <c r="H4" s="63">
        <f t="shared" si="0"/>
        <v>0</v>
      </c>
      <c r="I4" s="63">
        <f t="shared" si="0"/>
        <v>0</v>
      </c>
      <c r="J4" s="63">
        <f t="shared" si="0"/>
        <v>0</v>
      </c>
      <c r="K4" s="63">
        <f t="shared" si="0"/>
        <v>0</v>
      </c>
      <c r="L4" s="63">
        <f t="shared" si="0"/>
        <v>0</v>
      </c>
      <c r="M4" s="63">
        <f t="shared" si="0"/>
        <v>0</v>
      </c>
      <c r="N4" s="63">
        <f t="shared" si="0"/>
        <v>0</v>
      </c>
    </row>
    <row r="5" spans="2:14" s="18" customFormat="1" ht="11.25" customHeight="1" x14ac:dyDescent="0.2">
      <c r="B5" s="21"/>
      <c r="C5" s="64"/>
      <c r="D5" s="64"/>
      <c r="E5" s="64"/>
      <c r="F5" s="64"/>
      <c r="G5" s="64"/>
      <c r="H5" s="64"/>
      <c r="I5" s="64"/>
      <c r="J5" s="64"/>
      <c r="K5" s="64"/>
      <c r="L5" s="64"/>
      <c r="M5" s="64"/>
      <c r="N5" s="64"/>
    </row>
    <row r="6" spans="2:14" s="18" customFormat="1" ht="11.25" customHeight="1" x14ac:dyDescent="0.2">
      <c r="B6" s="22" t="s">
        <v>77</v>
      </c>
      <c r="C6" s="64"/>
      <c r="D6" s="64"/>
      <c r="E6" s="64"/>
      <c r="F6" s="64"/>
      <c r="G6" s="64"/>
      <c r="H6" s="64"/>
      <c r="I6" s="64"/>
      <c r="J6" s="64"/>
      <c r="K6" s="64"/>
      <c r="L6" s="64"/>
      <c r="M6" s="64"/>
      <c r="N6" s="64"/>
    </row>
    <row r="7" spans="2:14" s="18" customFormat="1" ht="11.25" customHeight="1" x14ac:dyDescent="0.2">
      <c r="B7" s="23" t="s">
        <v>78</v>
      </c>
      <c r="C7" s="64">
        <f>'12-Month Cash Flow'!Q9</f>
        <v>0</v>
      </c>
      <c r="D7" s="64">
        <f>C7</f>
        <v>0</v>
      </c>
      <c r="E7" s="64">
        <f>D7</f>
        <v>0</v>
      </c>
      <c r="F7" s="64">
        <f>E7</f>
        <v>0</v>
      </c>
      <c r="G7" s="64">
        <f>F7</f>
        <v>0</v>
      </c>
      <c r="H7" s="64">
        <f t="shared" ref="H7:M7" si="1">G7</f>
        <v>0</v>
      </c>
      <c r="I7" s="64">
        <f t="shared" si="1"/>
        <v>0</v>
      </c>
      <c r="J7" s="64">
        <f t="shared" si="1"/>
        <v>0</v>
      </c>
      <c r="K7" s="64">
        <f t="shared" si="1"/>
        <v>0</v>
      </c>
      <c r="L7" s="64">
        <f t="shared" si="1"/>
        <v>0</v>
      </c>
      <c r="M7" s="64">
        <f t="shared" si="1"/>
        <v>0</v>
      </c>
      <c r="N7" s="64"/>
    </row>
    <row r="8" spans="2:14" s="18" customFormat="1" ht="11.25" customHeight="1" x14ac:dyDescent="0.2">
      <c r="B8" s="23" t="s">
        <v>183</v>
      </c>
      <c r="C8" s="64"/>
      <c r="D8" s="64"/>
      <c r="E8" s="64"/>
      <c r="F8" s="64"/>
      <c r="G8" s="64"/>
      <c r="H8" s="64"/>
      <c r="I8" s="64"/>
      <c r="J8" s="64"/>
      <c r="K8" s="64"/>
      <c r="L8" s="64"/>
      <c r="M8" s="64"/>
      <c r="N8" s="64"/>
    </row>
    <row r="9" spans="2:14" s="18" customFormat="1" ht="11.25" customHeight="1" x14ac:dyDescent="0.2">
      <c r="B9" s="21" t="s">
        <v>79</v>
      </c>
      <c r="C9" s="64">
        <f t="shared" ref="C9:M9" si="2">SUM(C7:C7)</f>
        <v>0</v>
      </c>
      <c r="D9" s="64">
        <f t="shared" si="2"/>
        <v>0</v>
      </c>
      <c r="E9" s="64">
        <f t="shared" si="2"/>
        <v>0</v>
      </c>
      <c r="F9" s="64">
        <f t="shared" si="2"/>
        <v>0</v>
      </c>
      <c r="G9" s="64">
        <f t="shared" si="2"/>
        <v>0</v>
      </c>
      <c r="H9" s="64">
        <f t="shared" si="2"/>
        <v>0</v>
      </c>
      <c r="I9" s="64">
        <f t="shared" si="2"/>
        <v>0</v>
      </c>
      <c r="J9" s="64">
        <f t="shared" si="2"/>
        <v>0</v>
      </c>
      <c r="K9" s="64">
        <f t="shared" si="2"/>
        <v>0</v>
      </c>
      <c r="L9" s="64">
        <f t="shared" si="2"/>
        <v>0</v>
      </c>
      <c r="M9" s="64">
        <f t="shared" si="2"/>
        <v>0</v>
      </c>
      <c r="N9" s="64"/>
    </row>
    <row r="10" spans="2:14" s="18" customFormat="1" ht="11.25" customHeight="1" x14ac:dyDescent="0.2">
      <c r="B10" s="21" t="s">
        <v>80</v>
      </c>
      <c r="C10" s="63">
        <f>(C4+C9)</f>
        <v>0</v>
      </c>
      <c r="D10" s="63">
        <f>(D4+D9)</f>
        <v>0</v>
      </c>
      <c r="E10" s="63">
        <f>(E4+E9)</f>
        <v>0</v>
      </c>
      <c r="F10" s="63">
        <f>(F4+F9)</f>
        <v>0</v>
      </c>
      <c r="G10" s="63">
        <f>(G4+G9)</f>
        <v>0</v>
      </c>
      <c r="H10" s="63">
        <f t="shared" ref="H10:M10" si="3">(H4+H9)</f>
        <v>0</v>
      </c>
      <c r="I10" s="63">
        <f t="shared" si="3"/>
        <v>0</v>
      </c>
      <c r="J10" s="63">
        <f t="shared" si="3"/>
        <v>0</v>
      </c>
      <c r="K10" s="63">
        <f t="shared" si="3"/>
        <v>0</v>
      </c>
      <c r="L10" s="63">
        <f t="shared" si="3"/>
        <v>0</v>
      </c>
      <c r="M10" s="63">
        <f t="shared" si="3"/>
        <v>0</v>
      </c>
      <c r="N10" s="63"/>
    </row>
    <row r="11" spans="2:14" s="17" customFormat="1" ht="11.25" customHeight="1" x14ac:dyDescent="0.2">
      <c r="B11" s="21"/>
      <c r="C11" s="64"/>
      <c r="D11" s="64"/>
      <c r="E11" s="64"/>
      <c r="F11" s="64"/>
      <c r="G11" s="64"/>
      <c r="H11" s="64"/>
      <c r="I11" s="64"/>
      <c r="J11" s="64"/>
      <c r="K11" s="64"/>
      <c r="L11" s="64"/>
      <c r="M11" s="64"/>
      <c r="N11" s="64"/>
    </row>
    <row r="12" spans="2:14" s="18" customFormat="1" ht="11.25" customHeight="1" x14ac:dyDescent="0.2">
      <c r="B12" s="22" t="s">
        <v>81</v>
      </c>
      <c r="C12" s="64"/>
      <c r="D12" s="64"/>
      <c r="E12" s="64"/>
      <c r="F12" s="64"/>
      <c r="G12" s="64"/>
      <c r="H12" s="64"/>
      <c r="I12" s="64"/>
      <c r="J12" s="64"/>
      <c r="K12" s="64"/>
      <c r="L12" s="64"/>
      <c r="M12" s="64"/>
      <c r="N12" s="64"/>
    </row>
    <row r="13" spans="2:14" s="18" customFormat="1" ht="11.25" customHeight="1" x14ac:dyDescent="0.2">
      <c r="B13" s="23" t="s">
        <v>261</v>
      </c>
      <c r="C13" s="64">
        <f>'12-Month Cash Flow'!$P$13</f>
        <v>0</v>
      </c>
      <c r="D13" s="415">
        <v>0</v>
      </c>
      <c r="E13" s="416"/>
      <c r="F13" s="416"/>
      <c r="G13" s="416"/>
      <c r="H13" s="416"/>
      <c r="I13" s="416"/>
      <c r="J13" s="416"/>
      <c r="K13" s="416"/>
      <c r="L13" s="416"/>
      <c r="M13" s="417"/>
      <c r="N13" s="64"/>
    </row>
    <row r="14" spans="2:14" s="18" customFormat="1" ht="11.25" customHeight="1" x14ac:dyDescent="0.2">
      <c r="B14" s="23" t="s">
        <v>144</v>
      </c>
      <c r="C14" s="64">
        <f>'12-Month Cash Flow'!$P$14</f>
        <v>0</v>
      </c>
      <c r="D14" s="64">
        <f>C14+(C14*Questionaire!$F$47)</f>
        <v>0</v>
      </c>
      <c r="E14" s="64">
        <f>D14+(D14*Questionaire!$F$47)</f>
        <v>0</v>
      </c>
      <c r="F14" s="64">
        <f>E14+(E14*Questionaire!$F$47)</f>
        <v>0</v>
      </c>
      <c r="G14" s="64">
        <f>F14+(F14*Questionaire!$F$47)</f>
        <v>0</v>
      </c>
      <c r="H14" s="64">
        <f>G14+(G14*Questionaire!$F$47)</f>
        <v>0</v>
      </c>
      <c r="I14" s="64">
        <f>H14+(H14*Questionaire!$F$47)</f>
        <v>0</v>
      </c>
      <c r="J14" s="64">
        <f>I14+(I14*Questionaire!$F$47)</f>
        <v>0</v>
      </c>
      <c r="K14" s="64">
        <f>J14+(J14*Questionaire!$F$47)</f>
        <v>0</v>
      </c>
      <c r="L14" s="64">
        <f>K14+(K14*Questionaire!$F$47)</f>
        <v>0</v>
      </c>
      <c r="M14" s="64">
        <f>L14+(L14*Questionaire!$F$47)</f>
        <v>0</v>
      </c>
      <c r="N14" s="64"/>
    </row>
    <row r="15" spans="2:14" s="18" customFormat="1" ht="11.25" customHeight="1" x14ac:dyDescent="0.2">
      <c r="B15" s="23" t="s">
        <v>143</v>
      </c>
      <c r="C15" s="64">
        <f>'12-Month Cash Flow'!$P$15</f>
        <v>0</v>
      </c>
      <c r="D15" s="64">
        <f>C15+(C15*Questionaire!$F$47)</f>
        <v>0</v>
      </c>
      <c r="E15" s="64">
        <f>D15+(D15*Questionaire!$F$47)</f>
        <v>0</v>
      </c>
      <c r="F15" s="64">
        <f>E15+(E15*Questionaire!$F$47)</f>
        <v>0</v>
      </c>
      <c r="G15" s="64">
        <f>F15+(F15*Questionaire!$F$47)</f>
        <v>0</v>
      </c>
      <c r="H15" s="64">
        <f>G15+(G15*Questionaire!$F$47)</f>
        <v>0</v>
      </c>
      <c r="I15" s="64">
        <f>H15+(H15*Questionaire!$F$47)</f>
        <v>0</v>
      </c>
      <c r="J15" s="64">
        <f>I15+(I15*Questionaire!$F$47)</f>
        <v>0</v>
      </c>
      <c r="K15" s="64">
        <f>J15+(J15*Questionaire!$F$47)</f>
        <v>0</v>
      </c>
      <c r="L15" s="64">
        <f>K15+(K15*Questionaire!$F$47)</f>
        <v>0</v>
      </c>
      <c r="M15" s="64">
        <f>L15+(L15*Questionaire!$F$47)</f>
        <v>0</v>
      </c>
      <c r="N15" s="64"/>
    </row>
    <row r="16" spans="2:14" s="18" customFormat="1" ht="11.25" customHeight="1" x14ac:dyDescent="0.2">
      <c r="B16" s="23" t="str">
        <f>Questionaire!$E$33</f>
        <v>phone costs</v>
      </c>
      <c r="C16" s="64">
        <f>'12-Month Cash Flow'!$P$16</f>
        <v>0</v>
      </c>
      <c r="D16" s="64">
        <f>C16+(C16*Questionaire!$F$47)</f>
        <v>0</v>
      </c>
      <c r="E16" s="64">
        <f>D16+(D16*Questionaire!$F$47)</f>
        <v>0</v>
      </c>
      <c r="F16" s="64">
        <f>E16+(E16*Questionaire!$F$47)</f>
        <v>0</v>
      </c>
      <c r="G16" s="64">
        <f>F16+(F16*Questionaire!$F$47)</f>
        <v>0</v>
      </c>
      <c r="H16" s="64">
        <f>G16+(G16*Questionaire!$F$47)</f>
        <v>0</v>
      </c>
      <c r="I16" s="64">
        <f>H16+(H16*Questionaire!$F$47)</f>
        <v>0</v>
      </c>
      <c r="J16" s="64">
        <f>I16+(I16*Questionaire!$F$47)</f>
        <v>0</v>
      </c>
      <c r="K16" s="64">
        <f>J16+(J16*Questionaire!$F$47)</f>
        <v>0</v>
      </c>
      <c r="L16" s="64">
        <f>K16+(K16*Questionaire!$F$47)</f>
        <v>0</v>
      </c>
      <c r="M16" s="64">
        <f>L16+(L16*Questionaire!$F$47)</f>
        <v>0</v>
      </c>
      <c r="N16" s="64"/>
    </row>
    <row r="17" spans="2:14" s="18" customFormat="1" ht="11.25" customHeight="1" x14ac:dyDescent="0.2">
      <c r="B17" s="23" t="str">
        <f>Questionaire!$E$34</f>
        <v>transport costs</v>
      </c>
      <c r="C17" s="64">
        <f>'12-Month Cash Flow'!$P$17</f>
        <v>0</v>
      </c>
      <c r="D17" s="64">
        <f>C17+(C17*Questionaire!$F$47)</f>
        <v>0</v>
      </c>
      <c r="E17" s="64">
        <f>D17+(D17*Questionaire!$F$47)</f>
        <v>0</v>
      </c>
      <c r="F17" s="64">
        <f>E17+(E17*Questionaire!$F$47)</f>
        <v>0</v>
      </c>
      <c r="G17" s="64">
        <f>F17+(F17*Questionaire!$F$47)</f>
        <v>0</v>
      </c>
      <c r="H17" s="64">
        <f>G17+(G17*Questionaire!$F$47)</f>
        <v>0</v>
      </c>
      <c r="I17" s="64">
        <f>H17+(H17*Questionaire!$F$47)</f>
        <v>0</v>
      </c>
      <c r="J17" s="64">
        <f>I17+(I17*Questionaire!$F$47)</f>
        <v>0</v>
      </c>
      <c r="K17" s="64">
        <f>J17+(J17*Questionaire!$F$47)</f>
        <v>0</v>
      </c>
      <c r="L17" s="64">
        <f>K17+(K17*Questionaire!$F$47)</f>
        <v>0</v>
      </c>
      <c r="M17" s="64">
        <f>L17+(L17*Questionaire!$F$47)</f>
        <v>0</v>
      </c>
      <c r="N17" s="64"/>
    </row>
    <row r="18" spans="2:14" s="18" customFormat="1" ht="11.25" customHeight="1" x14ac:dyDescent="0.2">
      <c r="B18" s="23" t="str">
        <f>Questionaire!$E$35</f>
        <v>delivery costs</v>
      </c>
      <c r="C18" s="64">
        <f>'12-Month Cash Flow'!$P$18</f>
        <v>0</v>
      </c>
      <c r="D18" s="64">
        <f>C18+(C18*Questionaire!$F$47)</f>
        <v>0</v>
      </c>
      <c r="E18" s="64">
        <f>D18+(D18*Questionaire!$F$47)</f>
        <v>0</v>
      </c>
      <c r="F18" s="64">
        <f>E18+(E18*Questionaire!$F$47)</f>
        <v>0</v>
      </c>
      <c r="G18" s="64">
        <f>F18+(F18*Questionaire!$F$47)</f>
        <v>0</v>
      </c>
      <c r="H18" s="64">
        <f>G18+(G18*Questionaire!$F$47)</f>
        <v>0</v>
      </c>
      <c r="I18" s="64">
        <f>H18+(H18*Questionaire!$F$47)</f>
        <v>0</v>
      </c>
      <c r="J18" s="64">
        <f>I18+(I18*Questionaire!$F$47)</f>
        <v>0</v>
      </c>
      <c r="K18" s="64">
        <f>J18+(J18*Questionaire!$F$47)</f>
        <v>0</v>
      </c>
      <c r="L18" s="64">
        <f>K18+(K18*Questionaire!$F$47)</f>
        <v>0</v>
      </c>
      <c r="M18" s="64">
        <f>L18+(L18*Questionaire!$F$47)</f>
        <v>0</v>
      </c>
      <c r="N18" s="64"/>
    </row>
    <row r="19" spans="2:14" s="18" customFormat="1" ht="11.25" customHeight="1" x14ac:dyDescent="0.2">
      <c r="B19" s="23" t="str">
        <f>Questionaire!$E$36</f>
        <v>rent of business premises</v>
      </c>
      <c r="C19" s="64">
        <f>'12-Month Cash Flow'!$P$19</f>
        <v>0</v>
      </c>
      <c r="D19" s="64">
        <f>C19+(C19*Questionaire!$F$47)</f>
        <v>0</v>
      </c>
      <c r="E19" s="64">
        <f>D19+(D19*Questionaire!$F$47)</f>
        <v>0</v>
      </c>
      <c r="F19" s="64">
        <f>E19+(E19*Questionaire!$F$47)</f>
        <v>0</v>
      </c>
      <c r="G19" s="64">
        <f>F19+(F19*Questionaire!$F$47)</f>
        <v>0</v>
      </c>
      <c r="H19" s="64">
        <f>G19+(G19*Questionaire!$F$47)</f>
        <v>0</v>
      </c>
      <c r="I19" s="64">
        <f>H19+(H19*Questionaire!$F$47)</f>
        <v>0</v>
      </c>
      <c r="J19" s="64">
        <f>I19+(I19*Questionaire!$F$47)</f>
        <v>0</v>
      </c>
      <c r="K19" s="64">
        <f>J19+(J19*Questionaire!$F$47)</f>
        <v>0</v>
      </c>
      <c r="L19" s="64">
        <f>K19+(K19*Questionaire!$F$47)</f>
        <v>0</v>
      </c>
      <c r="M19" s="64">
        <f>L19+(L19*Questionaire!$F$47)</f>
        <v>0</v>
      </c>
      <c r="N19" s="64"/>
    </row>
    <row r="20" spans="2:14" s="18" customFormat="1" ht="11.25" customHeight="1" x14ac:dyDescent="0.2">
      <c r="B20" s="23" t="str">
        <f>Questionaire!$E$37</f>
        <v>staff salaries</v>
      </c>
      <c r="C20" s="64">
        <f>'12-Month Cash Flow'!$P$20</f>
        <v>0</v>
      </c>
      <c r="D20" s="64">
        <f>C20+(C20*Questionaire!$F$47)</f>
        <v>0</v>
      </c>
      <c r="E20" s="64">
        <f>D20+(D20*Questionaire!$F$47)</f>
        <v>0</v>
      </c>
      <c r="F20" s="64">
        <f>E20+(E20*Questionaire!$F$47)</f>
        <v>0</v>
      </c>
      <c r="G20" s="64">
        <f>F20+(F20*Questionaire!$F$47)</f>
        <v>0</v>
      </c>
      <c r="H20" s="64">
        <f>G20+(G20*Questionaire!$F$47)</f>
        <v>0</v>
      </c>
      <c r="I20" s="64">
        <f>H20+(H20*Questionaire!$F$47)</f>
        <v>0</v>
      </c>
      <c r="J20" s="64">
        <f>I20+(I20*Questionaire!$F$47)</f>
        <v>0</v>
      </c>
      <c r="K20" s="64">
        <f>J20+(J20*Questionaire!$F$47)</f>
        <v>0</v>
      </c>
      <c r="L20" s="64">
        <f>K20+(K20*Questionaire!$F$47)</f>
        <v>0</v>
      </c>
      <c r="M20" s="64">
        <f>L20+(L20*Questionaire!$F$47)</f>
        <v>0</v>
      </c>
      <c r="N20" s="64"/>
    </row>
    <row r="21" spans="2:14" s="18" customFormat="1" ht="11.25" customHeight="1" x14ac:dyDescent="0.2">
      <c r="B21" s="23" t="str">
        <f>Questionaire!$E$38</f>
        <v>taxes and duties</v>
      </c>
      <c r="C21" s="64">
        <f>'12-Month Cash Flow'!$P$21</f>
        <v>0</v>
      </c>
      <c r="D21" s="64">
        <f>C21+(C21*Questionaire!$F$47)</f>
        <v>0</v>
      </c>
      <c r="E21" s="64">
        <f>D21+(D21*Questionaire!$F$47)</f>
        <v>0</v>
      </c>
      <c r="F21" s="64">
        <f>E21+(E21*Questionaire!$F$47)</f>
        <v>0</v>
      </c>
      <c r="G21" s="64">
        <f>F21+(F21*Questionaire!$F$47)</f>
        <v>0</v>
      </c>
      <c r="H21" s="64">
        <f>G21+(G21*Questionaire!$F$47)</f>
        <v>0</v>
      </c>
      <c r="I21" s="64">
        <f>H21+(H21*Questionaire!$F$47)</f>
        <v>0</v>
      </c>
      <c r="J21" s="64">
        <f>I21+(I21*Questionaire!$F$47)</f>
        <v>0</v>
      </c>
      <c r="K21" s="64">
        <f>J21+(J21*Questionaire!$F$47)</f>
        <v>0</v>
      </c>
      <c r="L21" s="64">
        <f>K21+(K21*Questionaire!$F$47)</f>
        <v>0</v>
      </c>
      <c r="M21" s="64">
        <f>L21+(L21*Questionaire!$F$47)</f>
        <v>0</v>
      </c>
      <c r="N21" s="64"/>
    </row>
    <row r="22" spans="2:14" s="18" customFormat="1" ht="11.25" customHeight="1" x14ac:dyDescent="0.2">
      <c r="B22" s="23" t="str">
        <f>Questionaire!$E$39</f>
        <v>sub-contractors</v>
      </c>
      <c r="C22" s="64">
        <f>'12-Month Cash Flow'!$P$22</f>
        <v>0</v>
      </c>
      <c r="D22" s="64">
        <f>C22+(C22*Questionaire!$F$47)</f>
        <v>0</v>
      </c>
      <c r="E22" s="64">
        <f>D22+(D22*Questionaire!$F$47)</f>
        <v>0</v>
      </c>
      <c r="F22" s="64">
        <f>E22+(E22*Questionaire!$F$47)</f>
        <v>0</v>
      </c>
      <c r="G22" s="64">
        <f>F22+(F22*Questionaire!$F$47)</f>
        <v>0</v>
      </c>
      <c r="H22" s="64">
        <f>G22+(G22*Questionaire!$F$47)</f>
        <v>0</v>
      </c>
      <c r="I22" s="64">
        <f>H22+(H22*Questionaire!$F$47)</f>
        <v>0</v>
      </c>
      <c r="J22" s="64">
        <f>I22+(I22*Questionaire!$F$47)</f>
        <v>0</v>
      </c>
      <c r="K22" s="64">
        <f>J22+(J22*Questionaire!$F$47)</f>
        <v>0</v>
      </c>
      <c r="L22" s="64">
        <f>K22+(K22*Questionaire!$F$47)</f>
        <v>0</v>
      </c>
      <c r="M22" s="64">
        <f>L22+(L22*Questionaire!$F$47)</f>
        <v>0</v>
      </c>
      <c r="N22" s="64"/>
    </row>
    <row r="23" spans="2:14" s="18" customFormat="1" ht="11.25" customHeight="1" x14ac:dyDescent="0.2">
      <c r="B23" s="23" t="str">
        <f>Questionaire!$E$40</f>
        <v>advertising</v>
      </c>
      <c r="C23" s="64">
        <f>'12-Month Cash Flow'!$P$23</f>
        <v>0</v>
      </c>
      <c r="D23" s="64">
        <f>C23+(C23*Questionaire!$F$47)</f>
        <v>0</v>
      </c>
      <c r="E23" s="64">
        <f>D23+(D23*Questionaire!$F$47)</f>
        <v>0</v>
      </c>
      <c r="F23" s="64">
        <f>E23+(E23*Questionaire!$F$47)</f>
        <v>0</v>
      </c>
      <c r="G23" s="64">
        <f>F23+(F23*Questionaire!$F$47)</f>
        <v>0</v>
      </c>
      <c r="H23" s="64">
        <f>G23+(G23*Questionaire!$F$47)</f>
        <v>0</v>
      </c>
      <c r="I23" s="64">
        <f>H23+(H23*Questionaire!$F$47)</f>
        <v>0</v>
      </c>
      <c r="J23" s="64">
        <f>I23+(I23*Questionaire!$F$47)</f>
        <v>0</v>
      </c>
      <c r="K23" s="64">
        <f>J23+(J23*Questionaire!$F$47)</f>
        <v>0</v>
      </c>
      <c r="L23" s="64">
        <f>K23+(K23*Questionaire!$F$47)</f>
        <v>0</v>
      </c>
      <c r="M23" s="64">
        <f>L23+(L23*Questionaire!$F$47)</f>
        <v>0</v>
      </c>
      <c r="N23" s="64"/>
    </row>
    <row r="24" spans="2:14" s="18" customFormat="1" ht="11.25" customHeight="1" x14ac:dyDescent="0.2">
      <c r="B24" s="23" t="str">
        <f>Questionaire!$E$41</f>
        <v>water, electricity and other utilities</v>
      </c>
      <c r="C24" s="64">
        <f>'12-Month Cash Flow'!$P$24</f>
        <v>0</v>
      </c>
      <c r="D24" s="64">
        <f>C24+(C24*Questionaire!$F$47)</f>
        <v>0</v>
      </c>
      <c r="E24" s="64">
        <f>D24+(D24*Questionaire!$F$47)</f>
        <v>0</v>
      </c>
      <c r="F24" s="64">
        <f>E24+(E24*Questionaire!$F$47)</f>
        <v>0</v>
      </c>
      <c r="G24" s="64">
        <f>F24+(F24*Questionaire!$F$47)</f>
        <v>0</v>
      </c>
      <c r="H24" s="64">
        <f>G24+(G24*Questionaire!$F$47)</f>
        <v>0</v>
      </c>
      <c r="I24" s="64">
        <f>H24+(H24*Questionaire!$F$47)</f>
        <v>0</v>
      </c>
      <c r="J24" s="64">
        <f>I24+(I24*Questionaire!$F$47)</f>
        <v>0</v>
      </c>
      <c r="K24" s="64">
        <f>J24+(J24*Questionaire!$F$47)</f>
        <v>0</v>
      </c>
      <c r="L24" s="64">
        <f>K24+(K24*Questionaire!$F$47)</f>
        <v>0</v>
      </c>
      <c r="M24" s="64">
        <f>L24+(L24*Questionaire!$F$47)</f>
        <v>0</v>
      </c>
      <c r="N24" s="64"/>
    </row>
    <row r="25" spans="2:14" s="18" customFormat="1" ht="11.25" customHeight="1" x14ac:dyDescent="0.2">
      <c r="B25" s="23" t="str">
        <f>Questionaire!$E$42</f>
        <v>insurance fees</v>
      </c>
      <c r="C25" s="64">
        <f>'12-Month Cash Flow'!$P$25</f>
        <v>0</v>
      </c>
      <c r="D25" s="64">
        <f>C25+(C25*Questionaire!$F$47)</f>
        <v>0</v>
      </c>
      <c r="E25" s="64">
        <f>D25+(D25*Questionaire!$F$47)</f>
        <v>0</v>
      </c>
      <c r="F25" s="64">
        <f>E25+(E25*Questionaire!$F$47)</f>
        <v>0</v>
      </c>
      <c r="G25" s="64">
        <f>F25+(F25*Questionaire!$F$47)</f>
        <v>0</v>
      </c>
      <c r="H25" s="64">
        <f>G25+(G25*Questionaire!$F$47)</f>
        <v>0</v>
      </c>
      <c r="I25" s="64">
        <f>H25+(H25*Questionaire!$F$47)</f>
        <v>0</v>
      </c>
      <c r="J25" s="64">
        <f>I25+(I25*Questionaire!$F$47)</f>
        <v>0</v>
      </c>
      <c r="K25" s="64">
        <f>J25+(J25*Questionaire!$F$47)</f>
        <v>0</v>
      </c>
      <c r="L25" s="64">
        <f>K25+(K25*Questionaire!$F$47)</f>
        <v>0</v>
      </c>
      <c r="M25" s="64">
        <f>L25+(L25*Questionaire!$F$47)</f>
        <v>0</v>
      </c>
      <c r="N25" s="64"/>
    </row>
    <row r="26" spans="2:14" s="18" customFormat="1" ht="11.25" customHeight="1" x14ac:dyDescent="0.2">
      <c r="B26" s="23" t="str">
        <f>Questionaire!$E$43</f>
        <v>bookkeeping or accounting fees</v>
      </c>
      <c r="C26" s="64">
        <f>'12-Month Cash Flow'!$P$26</f>
        <v>0</v>
      </c>
      <c r="D26" s="64">
        <f>C26+(C26*Questionaire!$F$47)</f>
        <v>0</v>
      </c>
      <c r="E26" s="64">
        <f>D26+(D26*Questionaire!$F$47)</f>
        <v>0</v>
      </c>
      <c r="F26" s="64">
        <f>E26+(E26*Questionaire!$F$47)</f>
        <v>0</v>
      </c>
      <c r="G26" s="64">
        <f>F26+(F26*Questionaire!$F$47)</f>
        <v>0</v>
      </c>
      <c r="H26" s="64">
        <f>G26+(G26*Questionaire!$F$47)</f>
        <v>0</v>
      </c>
      <c r="I26" s="64">
        <f>H26+(H26*Questionaire!$F$47)</f>
        <v>0</v>
      </c>
      <c r="J26" s="64">
        <f>I26+(I26*Questionaire!$F$47)</f>
        <v>0</v>
      </c>
      <c r="K26" s="64">
        <f>J26+(J26*Questionaire!$F$47)</f>
        <v>0</v>
      </c>
      <c r="L26" s="64">
        <f>K26+(K26*Questionaire!$F$47)</f>
        <v>0</v>
      </c>
      <c r="M26" s="64">
        <f>L26+(L26*Questionaire!$F$47)</f>
        <v>0</v>
      </c>
      <c r="N26" s="64"/>
    </row>
    <row r="27" spans="2:14" s="18" customFormat="1" ht="11.25" customHeight="1" x14ac:dyDescent="0.2">
      <c r="B27" s="23" t="str">
        <f>Questionaire!$E$44</f>
        <v>various</v>
      </c>
      <c r="C27" s="64">
        <f>'12-Month Cash Flow'!$P$27</f>
        <v>0</v>
      </c>
      <c r="D27" s="64">
        <f>C27+(C27*Questionaire!$F$47)</f>
        <v>0</v>
      </c>
      <c r="E27" s="64">
        <f>D27+(D27*Questionaire!$F$47)</f>
        <v>0</v>
      </c>
      <c r="F27" s="64">
        <f>E27+(E27*Questionaire!$F$47)</f>
        <v>0</v>
      </c>
      <c r="G27" s="64">
        <f>F27+(F27*Questionaire!$F$47)</f>
        <v>0</v>
      </c>
      <c r="H27" s="64">
        <f>G27+(G27*Questionaire!$F$47)</f>
        <v>0</v>
      </c>
      <c r="I27" s="64">
        <f>H27+(H27*Questionaire!$F$47)</f>
        <v>0</v>
      </c>
      <c r="J27" s="64">
        <f>I27+(I27*Questionaire!$F$47)</f>
        <v>0</v>
      </c>
      <c r="K27" s="64">
        <f>J27+(J27*Questionaire!$F$47)</f>
        <v>0</v>
      </c>
      <c r="L27" s="64">
        <f>K27+(K27*Questionaire!$F$47)</f>
        <v>0</v>
      </c>
      <c r="M27" s="64">
        <f>L27+(L27*Questionaire!$F$47)</f>
        <v>0</v>
      </c>
      <c r="N27" s="64"/>
    </row>
    <row r="28" spans="2:14" s="18" customFormat="1" ht="11.25" customHeight="1" x14ac:dyDescent="0.2">
      <c r="B28" s="23" t="str">
        <f>Questionaire!$E$45</f>
        <v>various</v>
      </c>
      <c r="C28" s="64">
        <f>'12-Month Cash Flow'!$P$28</f>
        <v>0</v>
      </c>
      <c r="D28" s="64">
        <f>C28+(C28*Questionaire!$F$47)</f>
        <v>0</v>
      </c>
      <c r="E28" s="64">
        <f>D28+(D28*Questionaire!$F$47)</f>
        <v>0</v>
      </c>
      <c r="F28" s="64">
        <f>E28+(E28*Questionaire!$F$47)</f>
        <v>0</v>
      </c>
      <c r="G28" s="64">
        <f>F28+(F28*Questionaire!$F$47)</f>
        <v>0</v>
      </c>
      <c r="H28" s="64">
        <f>G28+(G28*Questionaire!$F$47)</f>
        <v>0</v>
      </c>
      <c r="I28" s="64">
        <f>H28+(H28*Questionaire!$F$47)</f>
        <v>0</v>
      </c>
      <c r="J28" s="64">
        <f>I28+(I28*Questionaire!$F$47)</f>
        <v>0</v>
      </c>
      <c r="K28" s="64">
        <f>J28+(J28*Questionaire!$F$47)</f>
        <v>0</v>
      </c>
      <c r="L28" s="64">
        <f>K28+(K28*Questionaire!$F$47)</f>
        <v>0</v>
      </c>
      <c r="M28" s="64">
        <f>L28+(L28*Questionaire!$F$47)</f>
        <v>0</v>
      </c>
      <c r="N28" s="64"/>
    </row>
    <row r="29" spans="2:14" s="18" customFormat="1" ht="11.25" customHeight="1" x14ac:dyDescent="0.2">
      <c r="B29" s="21" t="s">
        <v>82</v>
      </c>
      <c r="C29" s="63">
        <f>SUM(C13:C28)</f>
        <v>0</v>
      </c>
      <c r="D29" s="63">
        <f>SUM(D13:D28)</f>
        <v>0</v>
      </c>
      <c r="E29" s="63">
        <f t="shared" ref="E29:M29" si="4">SUM(E13:E28)</f>
        <v>0</v>
      </c>
      <c r="F29" s="63">
        <f t="shared" si="4"/>
        <v>0</v>
      </c>
      <c r="G29" s="63">
        <f t="shared" si="4"/>
        <v>0</v>
      </c>
      <c r="H29" s="63">
        <f t="shared" si="4"/>
        <v>0</v>
      </c>
      <c r="I29" s="63">
        <f t="shared" si="4"/>
        <v>0</v>
      </c>
      <c r="J29" s="63">
        <f t="shared" si="4"/>
        <v>0</v>
      </c>
      <c r="K29" s="63">
        <f t="shared" si="4"/>
        <v>0</v>
      </c>
      <c r="L29" s="63">
        <f t="shared" si="4"/>
        <v>0</v>
      </c>
      <c r="M29" s="63">
        <f t="shared" si="4"/>
        <v>0</v>
      </c>
      <c r="N29" s="63"/>
    </row>
    <row r="30" spans="2:14" s="18" customFormat="1" ht="11.25" customHeight="1" x14ac:dyDescent="0.2">
      <c r="B30" s="23" t="str">
        <f>'12-Month Cash Flow'!$B$30</f>
        <v>Monthly loan repayment to 1st Bank</v>
      </c>
      <c r="C30" s="64">
        <f>'12-Month Cash Flow'!$P$30</f>
        <v>0</v>
      </c>
      <c r="D30" s="64" t="str">
        <f>IF('1st Loan Repayment'!Loan_Years&lt;2,"0",$C$30)</f>
        <v>0</v>
      </c>
      <c r="E30" s="64" t="str">
        <f>IF('1st Loan Repayment'!Loan_Years&lt;3,"0",$C$30)</f>
        <v>0</v>
      </c>
      <c r="F30" s="64" t="str">
        <f>IF('1st Loan Repayment'!Loan_Years&lt;4,"0",$C$30)</f>
        <v>0</v>
      </c>
      <c r="G30" s="64" t="str">
        <f>IF('1st Loan Repayment'!Loan_Years&lt;5,"0",$C$30)</f>
        <v>0</v>
      </c>
      <c r="H30" s="64" t="str">
        <f>IF('1st Loan Repayment'!Loan_Years&lt;6,"0",$C$30)</f>
        <v>0</v>
      </c>
      <c r="I30" s="64" t="str">
        <f>IF('1st Loan Repayment'!Loan_Years&lt;7,"0",$C$30)</f>
        <v>0</v>
      </c>
      <c r="J30" s="64" t="str">
        <f>IF('1st Loan Repayment'!Loan_Years&lt;8,"0",$C$30)</f>
        <v>0</v>
      </c>
      <c r="K30" s="64" t="str">
        <f>IF('1st Loan Repayment'!Loan_Years&lt;9,"0",$C$30)</f>
        <v>0</v>
      </c>
      <c r="L30" s="64" t="str">
        <f>IF('1st Loan Repayment'!Loan_Years&lt;10,"0",$C$30)</f>
        <v>0</v>
      </c>
      <c r="M30" s="64" t="str">
        <f>IF('1st Loan Repayment'!Loan_Years&lt;11,"0",$C$30)</f>
        <v>0</v>
      </c>
      <c r="N30" s="64"/>
    </row>
    <row r="31" spans="2:14" s="18" customFormat="1" ht="11.25" customHeight="1" x14ac:dyDescent="0.2">
      <c r="B31" s="23" t="str">
        <f>'12-Month Cash Flow'!$B$31</f>
        <v>Monthly loan repayment to 2nd Bank</v>
      </c>
      <c r="C31" s="64">
        <f>'12-Month Cash Flow'!$P$31</f>
        <v>0</v>
      </c>
      <c r="D31" s="64" t="str">
        <f>IF('2nd Loan Repayment'!Loan_Years&lt;2,"0",$C$31)</f>
        <v>0</v>
      </c>
      <c r="E31" s="64" t="str">
        <f>IF('2nd Loan Repayment'!Loan_Years&lt;3,"0",$C$31)</f>
        <v>0</v>
      </c>
      <c r="F31" s="64" t="str">
        <f>IF('2nd Loan Repayment'!Loan_Years&lt;4,"0",$C$31)</f>
        <v>0</v>
      </c>
      <c r="G31" s="64" t="str">
        <f>IF('2nd Loan Repayment'!Loan_Years&lt;5,"0",$C$31)</f>
        <v>0</v>
      </c>
      <c r="H31" s="64" t="str">
        <f>IF('2nd Loan Repayment'!Loan_Years&lt;6,"0",$C$31)</f>
        <v>0</v>
      </c>
      <c r="I31" s="64" t="str">
        <f>IF('2nd Loan Repayment'!Loan_Years&lt;7,"0",$C$31)</f>
        <v>0</v>
      </c>
      <c r="J31" s="64" t="str">
        <f>IF('2nd Loan Repayment'!Loan_Years&lt;8,"0",$C$31)</f>
        <v>0</v>
      </c>
      <c r="K31" s="64" t="str">
        <f>IF('2nd Loan Repayment'!Loan_Years&lt;9,"0",$C$31)</f>
        <v>0</v>
      </c>
      <c r="L31" s="64" t="str">
        <f>IF('2nd Loan Repayment'!Loan_Years&lt;10,"0",$C$31)</f>
        <v>0</v>
      </c>
      <c r="M31" s="64" t="str">
        <f>IF('2nd Loan Repayment'!Loan_Years&lt;11,"0",$C$31)</f>
        <v>0</v>
      </c>
      <c r="N31" s="64"/>
    </row>
    <row r="32" spans="2:14" s="18" customFormat="1" ht="11.25" customHeight="1" x14ac:dyDescent="0.2">
      <c r="B32" s="23" t="str">
        <f>Review!$B$22</f>
        <v>Monthly savings for appliance maintenance and repairs:</v>
      </c>
      <c r="C32" s="64">
        <f>'12-Month Cash Flow'!$P$32</f>
        <v>0</v>
      </c>
      <c r="D32" s="64">
        <f t="shared" ref="D32:F33" si="5">C32</f>
        <v>0</v>
      </c>
      <c r="E32" s="64">
        <f t="shared" si="5"/>
        <v>0</v>
      </c>
      <c r="F32" s="64">
        <f t="shared" si="5"/>
        <v>0</v>
      </c>
      <c r="G32" s="64">
        <f t="shared" ref="G32:M33" si="6">F32</f>
        <v>0</v>
      </c>
      <c r="H32" s="64">
        <f t="shared" si="6"/>
        <v>0</v>
      </c>
      <c r="I32" s="64">
        <f t="shared" si="6"/>
        <v>0</v>
      </c>
      <c r="J32" s="64">
        <f t="shared" si="6"/>
        <v>0</v>
      </c>
      <c r="K32" s="64">
        <f t="shared" si="6"/>
        <v>0</v>
      </c>
      <c r="L32" s="64">
        <f t="shared" si="6"/>
        <v>0</v>
      </c>
      <c r="M32" s="64">
        <f t="shared" si="6"/>
        <v>0</v>
      </c>
      <c r="N32" s="64"/>
    </row>
    <row r="33" spans="2:14" s="18" customFormat="1" ht="11.25" customHeight="1" x14ac:dyDescent="0.2">
      <c r="B33" s="23" t="str">
        <f>Review!$B$23</f>
        <v>Monthly savings for solar PV System maintenance and repairs:</v>
      </c>
      <c r="C33" s="64">
        <f>'12-Month Cash Flow'!$P$33</f>
        <v>0</v>
      </c>
      <c r="D33" s="64">
        <f t="shared" si="5"/>
        <v>0</v>
      </c>
      <c r="E33" s="64">
        <f t="shared" si="5"/>
        <v>0</v>
      </c>
      <c r="F33" s="64">
        <f t="shared" si="5"/>
        <v>0</v>
      </c>
      <c r="G33" s="64">
        <f t="shared" si="6"/>
        <v>0</v>
      </c>
      <c r="H33" s="64">
        <f t="shared" si="6"/>
        <v>0</v>
      </c>
      <c r="I33" s="64">
        <f t="shared" si="6"/>
        <v>0</v>
      </c>
      <c r="J33" s="64">
        <f t="shared" si="6"/>
        <v>0</v>
      </c>
      <c r="K33" s="64">
        <f t="shared" si="6"/>
        <v>0</v>
      </c>
      <c r="L33" s="64">
        <f t="shared" si="6"/>
        <v>0</v>
      </c>
      <c r="M33" s="64">
        <f t="shared" si="6"/>
        <v>0</v>
      </c>
      <c r="N33" s="64"/>
    </row>
    <row r="34" spans="2:14" s="18" customFormat="1" ht="11.25" customHeight="1" x14ac:dyDescent="0.2">
      <c r="B34" s="21" t="s">
        <v>83</v>
      </c>
      <c r="C34" s="63">
        <f>SUM(C29:C33)</f>
        <v>0</v>
      </c>
      <c r="D34" s="63">
        <f>SUM(D29:D33)</f>
        <v>0</v>
      </c>
      <c r="E34" s="63">
        <f>SUM(E29:E33)</f>
        <v>0</v>
      </c>
      <c r="F34" s="63">
        <f>SUM(F29:F33)</f>
        <v>0</v>
      </c>
      <c r="G34" s="63">
        <f t="shared" ref="G34:M34" si="7">SUM(G29:G33)</f>
        <v>0</v>
      </c>
      <c r="H34" s="63">
        <f t="shared" si="7"/>
        <v>0</v>
      </c>
      <c r="I34" s="63">
        <f t="shared" si="7"/>
        <v>0</v>
      </c>
      <c r="J34" s="63">
        <f t="shared" si="7"/>
        <v>0</v>
      </c>
      <c r="K34" s="63">
        <f t="shared" si="7"/>
        <v>0</v>
      </c>
      <c r="L34" s="63">
        <f t="shared" si="7"/>
        <v>0</v>
      </c>
      <c r="M34" s="63">
        <f t="shared" si="7"/>
        <v>0</v>
      </c>
      <c r="N34" s="63"/>
    </row>
    <row r="35" spans="2:14" s="18" customFormat="1" ht="11.25" customHeight="1" x14ac:dyDescent="0.2">
      <c r="B35" s="21" t="s">
        <v>198</v>
      </c>
      <c r="C35" s="63">
        <f>C10-C34</f>
        <v>0</v>
      </c>
      <c r="D35" s="63">
        <f>(D10-D34)</f>
        <v>0</v>
      </c>
      <c r="E35" s="63">
        <f>(E10-E34)</f>
        <v>0</v>
      </c>
      <c r="F35" s="63">
        <f>(F10-F34)</f>
        <v>0</v>
      </c>
      <c r="G35" s="63">
        <f t="shared" ref="G35:M35" si="8">(G10-G34)</f>
        <v>0</v>
      </c>
      <c r="H35" s="63">
        <f t="shared" si="8"/>
        <v>0</v>
      </c>
      <c r="I35" s="63">
        <f t="shared" si="8"/>
        <v>0</v>
      </c>
      <c r="J35" s="63">
        <f t="shared" si="8"/>
        <v>0</v>
      </c>
      <c r="K35" s="63">
        <f t="shared" si="8"/>
        <v>0</v>
      </c>
      <c r="L35" s="63">
        <f t="shared" si="8"/>
        <v>0</v>
      </c>
      <c r="M35" s="63">
        <f t="shared" si="8"/>
        <v>0</v>
      </c>
      <c r="N35" s="63"/>
    </row>
    <row r="37" spans="2:14" ht="23.25" x14ac:dyDescent="0.35">
      <c r="B37" s="342" t="s">
        <v>195</v>
      </c>
      <c r="C37" s="342"/>
      <c r="D37" s="342"/>
      <c r="E37" s="342"/>
      <c r="F37" s="342"/>
      <c r="G37" s="342"/>
      <c r="H37" s="342"/>
      <c r="I37" s="342"/>
      <c r="J37" s="342"/>
      <c r="K37" s="342"/>
      <c r="L37" s="342"/>
      <c r="M37" s="342"/>
      <c r="N37" s="342"/>
    </row>
    <row r="38" spans="2:14" ht="24" x14ac:dyDescent="0.35">
      <c r="B38" s="24" t="str">
        <f>Questionaire!E17</f>
        <v>Scenario: Stable</v>
      </c>
      <c r="C38" s="13" t="s">
        <v>125</v>
      </c>
      <c r="D38" s="12"/>
      <c r="E38" s="13">
        <f>Questionaire!$E$5</f>
        <v>0</v>
      </c>
      <c r="F38" s="12"/>
      <c r="G38" s="12"/>
      <c r="H38" s="12"/>
      <c r="I38" s="12"/>
      <c r="J38" s="15" t="s">
        <v>76</v>
      </c>
      <c r="K38" s="16">
        <f>Questionaire!$F$108</f>
        <v>0</v>
      </c>
      <c r="L38" s="12"/>
      <c r="M38" s="12"/>
      <c r="N38" s="12"/>
    </row>
    <row r="39" spans="2:14" ht="11.25" x14ac:dyDescent="0.2">
      <c r="B39" s="11"/>
      <c r="C39" s="20" t="s">
        <v>185</v>
      </c>
      <c r="D39" s="20" t="s">
        <v>184</v>
      </c>
      <c r="E39" s="20" t="s">
        <v>186</v>
      </c>
      <c r="F39" s="20" t="s">
        <v>187</v>
      </c>
      <c r="G39" s="20" t="s">
        <v>188</v>
      </c>
      <c r="H39" s="20" t="s">
        <v>189</v>
      </c>
      <c r="I39" s="20" t="s">
        <v>190</v>
      </c>
      <c r="J39" s="20" t="s">
        <v>191</v>
      </c>
      <c r="K39" s="20" t="s">
        <v>192</v>
      </c>
      <c r="L39" s="20" t="s">
        <v>193</v>
      </c>
      <c r="M39" s="20" t="s">
        <v>194</v>
      </c>
      <c r="N39" s="20" t="s">
        <v>206</v>
      </c>
    </row>
    <row r="40" spans="2:14" ht="11.25" x14ac:dyDescent="0.2">
      <c r="B40" s="21" t="s">
        <v>202</v>
      </c>
      <c r="C40" s="63">
        <f>Questionaire!$F$100+Questionaire!$F$101</f>
        <v>0</v>
      </c>
      <c r="D40" s="63">
        <f>C71</f>
        <v>0</v>
      </c>
      <c r="E40" s="63">
        <f>D71</f>
        <v>0</v>
      </c>
      <c r="F40" s="63">
        <f>E71</f>
        <v>0</v>
      </c>
      <c r="G40" s="63">
        <f t="shared" ref="G40:N40" si="9">F71</f>
        <v>0</v>
      </c>
      <c r="H40" s="63">
        <f t="shared" si="9"/>
        <v>0</v>
      </c>
      <c r="I40" s="63">
        <f t="shared" si="9"/>
        <v>0</v>
      </c>
      <c r="J40" s="63">
        <f t="shared" si="9"/>
        <v>0</v>
      </c>
      <c r="K40" s="63">
        <f t="shared" si="9"/>
        <v>0</v>
      </c>
      <c r="L40" s="63">
        <f t="shared" si="9"/>
        <v>0</v>
      </c>
      <c r="M40" s="63">
        <f t="shared" si="9"/>
        <v>0</v>
      </c>
      <c r="N40" s="63">
        <f t="shared" si="9"/>
        <v>0</v>
      </c>
    </row>
    <row r="41" spans="2:14" ht="11.25" x14ac:dyDescent="0.2">
      <c r="B41" s="21"/>
      <c r="C41" s="64"/>
      <c r="D41" s="64"/>
      <c r="E41" s="64"/>
      <c r="F41" s="64"/>
      <c r="G41" s="64"/>
      <c r="H41" s="64"/>
      <c r="I41" s="64"/>
      <c r="J41" s="64"/>
      <c r="K41" s="64"/>
      <c r="L41" s="64"/>
      <c r="M41" s="64"/>
      <c r="N41" s="64"/>
    </row>
    <row r="42" spans="2:14" ht="12" x14ac:dyDescent="0.2">
      <c r="B42" s="22" t="s">
        <v>77</v>
      </c>
      <c r="C42" s="64"/>
      <c r="D42" s="64"/>
      <c r="E42" s="64"/>
      <c r="F42" s="64"/>
      <c r="G42" s="64"/>
      <c r="H42" s="64"/>
      <c r="I42" s="64"/>
      <c r="J42" s="64"/>
      <c r="K42" s="64"/>
      <c r="L42" s="64"/>
      <c r="M42" s="64"/>
      <c r="N42" s="64"/>
    </row>
    <row r="43" spans="2:14" ht="11.25" x14ac:dyDescent="0.2">
      <c r="B43" s="23" t="s">
        <v>78</v>
      </c>
      <c r="C43" s="64">
        <f>'12-Month Cash Flow'!Q46</f>
        <v>0</v>
      </c>
      <c r="D43" s="64">
        <f>C43</f>
        <v>0</v>
      </c>
      <c r="E43" s="64">
        <f>D43</f>
        <v>0</v>
      </c>
      <c r="F43" s="64">
        <f>E43</f>
        <v>0</v>
      </c>
      <c r="G43" s="64">
        <f>F43</f>
        <v>0</v>
      </c>
      <c r="H43" s="64">
        <f t="shared" ref="H43:M43" si="10">G43</f>
        <v>0</v>
      </c>
      <c r="I43" s="64">
        <f t="shared" si="10"/>
        <v>0</v>
      </c>
      <c r="J43" s="64">
        <f t="shared" si="10"/>
        <v>0</v>
      </c>
      <c r="K43" s="64">
        <f t="shared" si="10"/>
        <v>0</v>
      </c>
      <c r="L43" s="64">
        <f t="shared" si="10"/>
        <v>0</v>
      </c>
      <c r="M43" s="64">
        <f t="shared" si="10"/>
        <v>0</v>
      </c>
      <c r="N43" s="64"/>
    </row>
    <row r="44" spans="2:14" ht="11.25" x14ac:dyDescent="0.2">
      <c r="B44" s="23" t="s">
        <v>183</v>
      </c>
      <c r="C44" s="64"/>
      <c r="D44" s="64"/>
      <c r="E44" s="64"/>
      <c r="F44" s="64"/>
      <c r="G44" s="64"/>
      <c r="H44" s="64"/>
      <c r="I44" s="64"/>
      <c r="J44" s="64"/>
      <c r="K44" s="64"/>
      <c r="L44" s="64"/>
      <c r="M44" s="64"/>
      <c r="N44" s="64"/>
    </row>
    <row r="45" spans="2:14" ht="11.25" x14ac:dyDescent="0.2">
      <c r="B45" s="21" t="s">
        <v>79</v>
      </c>
      <c r="C45" s="64">
        <f t="shared" ref="C45" si="11">SUM(C43:C43)</f>
        <v>0</v>
      </c>
      <c r="D45" s="64">
        <f t="shared" ref="D45" si="12">SUM(D43:D43)</f>
        <v>0</v>
      </c>
      <c r="E45" s="64">
        <f t="shared" ref="E45" si="13">SUM(E43:E43)</f>
        <v>0</v>
      </c>
      <c r="F45" s="64">
        <f t="shared" ref="F45" si="14">SUM(F43:F43)</f>
        <v>0</v>
      </c>
      <c r="G45" s="64">
        <f t="shared" ref="G45" si="15">SUM(G43:G43)</f>
        <v>0</v>
      </c>
      <c r="H45" s="64">
        <f t="shared" ref="H45" si="16">SUM(H43:H43)</f>
        <v>0</v>
      </c>
      <c r="I45" s="64">
        <f t="shared" ref="I45" si="17">SUM(I43:I43)</f>
        <v>0</v>
      </c>
      <c r="J45" s="64">
        <f t="shared" ref="J45" si="18">SUM(J43:J43)</f>
        <v>0</v>
      </c>
      <c r="K45" s="64">
        <f t="shared" ref="K45" si="19">SUM(K43:K43)</f>
        <v>0</v>
      </c>
      <c r="L45" s="64">
        <f t="shared" ref="L45" si="20">SUM(L43:L43)</f>
        <v>0</v>
      </c>
      <c r="M45" s="64">
        <f t="shared" ref="M45" si="21">SUM(M43:M43)</f>
        <v>0</v>
      </c>
      <c r="N45" s="64"/>
    </row>
    <row r="46" spans="2:14" ht="11.25" x14ac:dyDescent="0.2">
      <c r="B46" s="21" t="s">
        <v>80</v>
      </c>
      <c r="C46" s="63">
        <f>(C40+C45)</f>
        <v>0</v>
      </c>
      <c r="D46" s="63">
        <f>(D40+D45)</f>
        <v>0</v>
      </c>
      <c r="E46" s="63">
        <f>(E40+E45)</f>
        <v>0</v>
      </c>
      <c r="F46" s="63">
        <f>(F40+F45)</f>
        <v>0</v>
      </c>
      <c r="G46" s="63">
        <f>(G40+G45)</f>
        <v>0</v>
      </c>
      <c r="H46" s="63">
        <f t="shared" ref="H46" si="22">(H40+H45)</f>
        <v>0</v>
      </c>
      <c r="I46" s="63">
        <f t="shared" ref="I46" si="23">(I40+I45)</f>
        <v>0</v>
      </c>
      <c r="J46" s="63">
        <f t="shared" ref="J46" si="24">(J40+J45)</f>
        <v>0</v>
      </c>
      <c r="K46" s="63">
        <f t="shared" ref="K46" si="25">(K40+K45)</f>
        <v>0</v>
      </c>
      <c r="L46" s="63">
        <f t="shared" ref="L46" si="26">(L40+L45)</f>
        <v>0</v>
      </c>
      <c r="M46" s="63">
        <f t="shared" ref="M46" si="27">(M40+M45)</f>
        <v>0</v>
      </c>
      <c r="N46" s="63"/>
    </row>
    <row r="47" spans="2:14" ht="11.25" x14ac:dyDescent="0.2">
      <c r="B47" s="21"/>
      <c r="C47" s="64"/>
      <c r="D47" s="64"/>
      <c r="E47" s="64"/>
      <c r="F47" s="64"/>
      <c r="G47" s="64"/>
      <c r="H47" s="64"/>
      <c r="I47" s="64"/>
      <c r="J47" s="64"/>
      <c r="K47" s="64"/>
      <c r="L47" s="64"/>
      <c r="M47" s="64"/>
      <c r="N47" s="64"/>
    </row>
    <row r="48" spans="2:14" ht="12" x14ac:dyDescent="0.2">
      <c r="B48" s="22" t="s">
        <v>81</v>
      </c>
      <c r="C48" s="64"/>
      <c r="D48" s="64"/>
      <c r="E48" s="64"/>
      <c r="F48" s="64"/>
      <c r="G48" s="64"/>
      <c r="H48" s="64"/>
      <c r="I48" s="64"/>
      <c r="J48" s="64"/>
      <c r="K48" s="64"/>
      <c r="L48" s="64"/>
      <c r="M48" s="64"/>
      <c r="N48" s="64"/>
    </row>
    <row r="49" spans="2:14" ht="11.25" x14ac:dyDescent="0.2">
      <c r="B49" s="23" t="s">
        <v>261</v>
      </c>
      <c r="C49" s="64">
        <f>'12-Month Cash Flow'!$P$13</f>
        <v>0</v>
      </c>
      <c r="D49" s="415">
        <v>0</v>
      </c>
      <c r="E49" s="416"/>
      <c r="F49" s="416"/>
      <c r="G49" s="416"/>
      <c r="H49" s="416"/>
      <c r="I49" s="416"/>
      <c r="J49" s="416"/>
      <c r="K49" s="416"/>
      <c r="L49" s="416"/>
      <c r="M49" s="417"/>
      <c r="N49" s="64"/>
    </row>
    <row r="50" spans="2:14" ht="11.25" x14ac:dyDescent="0.2">
      <c r="B50" s="23" t="s">
        <v>144</v>
      </c>
      <c r="C50" s="64">
        <f>'12-Month Cash Flow'!$P$14</f>
        <v>0</v>
      </c>
      <c r="D50" s="64">
        <f>C50+(C50*Questionaire!$F$47)</f>
        <v>0</v>
      </c>
      <c r="E50" s="64">
        <f>D50+(D50*Questionaire!$F$47)</f>
        <v>0</v>
      </c>
      <c r="F50" s="64">
        <f>E50+(E50*Questionaire!$F$47)</f>
        <v>0</v>
      </c>
      <c r="G50" s="64">
        <f>F50+(F50*Questionaire!$F$47)</f>
        <v>0</v>
      </c>
      <c r="H50" s="64">
        <f>G50+(G50*Questionaire!$F$47)</f>
        <v>0</v>
      </c>
      <c r="I50" s="64">
        <f>H50+(H50*Questionaire!$F$47)</f>
        <v>0</v>
      </c>
      <c r="J50" s="64">
        <f>I50+(I50*Questionaire!$F$47)</f>
        <v>0</v>
      </c>
      <c r="K50" s="64">
        <f>J50+(J50*Questionaire!$F$47)</f>
        <v>0</v>
      </c>
      <c r="L50" s="64">
        <f>K50+(K50*Questionaire!$F$47)</f>
        <v>0</v>
      </c>
      <c r="M50" s="64">
        <f>L50+(L50*Questionaire!$F$47)</f>
        <v>0</v>
      </c>
      <c r="N50" s="64"/>
    </row>
    <row r="51" spans="2:14" ht="11.25" x14ac:dyDescent="0.2">
      <c r="B51" s="23" t="s">
        <v>143</v>
      </c>
      <c r="C51" s="64">
        <f>'12-Month Cash Flow'!$P$15</f>
        <v>0</v>
      </c>
      <c r="D51" s="64">
        <f>C51+(C51*Questionaire!$F$47)</f>
        <v>0</v>
      </c>
      <c r="E51" s="64">
        <f>D51+(D51*Questionaire!$F$47)</f>
        <v>0</v>
      </c>
      <c r="F51" s="64">
        <f>E51+(E51*Questionaire!$F$47)</f>
        <v>0</v>
      </c>
      <c r="G51" s="64">
        <f>F51+(F51*Questionaire!$F$47)</f>
        <v>0</v>
      </c>
      <c r="H51" s="64">
        <f>G51+(G51*Questionaire!$F$47)</f>
        <v>0</v>
      </c>
      <c r="I51" s="64">
        <f>H51+(H51*Questionaire!$F$47)</f>
        <v>0</v>
      </c>
      <c r="J51" s="64">
        <f>I51+(I51*Questionaire!$F$47)</f>
        <v>0</v>
      </c>
      <c r="K51" s="64">
        <f>J51+(J51*Questionaire!$F$47)</f>
        <v>0</v>
      </c>
      <c r="L51" s="64">
        <f>K51+(K51*Questionaire!$F$47)</f>
        <v>0</v>
      </c>
      <c r="M51" s="64">
        <f>L51+(L51*Questionaire!$F$47)</f>
        <v>0</v>
      </c>
      <c r="N51" s="64"/>
    </row>
    <row r="52" spans="2:14" ht="11.25" x14ac:dyDescent="0.2">
      <c r="B52" s="23" t="str">
        <f>Questionaire!$E$33</f>
        <v>phone costs</v>
      </c>
      <c r="C52" s="64">
        <f>'12-Month Cash Flow'!$P$16</f>
        <v>0</v>
      </c>
      <c r="D52" s="64">
        <f>C52+(C52*Questionaire!$F$47)</f>
        <v>0</v>
      </c>
      <c r="E52" s="64">
        <f>D52+(D52*Questionaire!$F$47)</f>
        <v>0</v>
      </c>
      <c r="F52" s="64">
        <f>E52+(E52*Questionaire!$F$47)</f>
        <v>0</v>
      </c>
      <c r="G52" s="64">
        <f>F52+(F52*Questionaire!$F$47)</f>
        <v>0</v>
      </c>
      <c r="H52" s="64">
        <f>G52+(G52*Questionaire!$F$47)</f>
        <v>0</v>
      </c>
      <c r="I52" s="64">
        <f>H52+(H52*Questionaire!$F$47)</f>
        <v>0</v>
      </c>
      <c r="J52" s="64">
        <f>I52+(I52*Questionaire!$F$47)</f>
        <v>0</v>
      </c>
      <c r="K52" s="64">
        <f>J52+(J52*Questionaire!$F$47)</f>
        <v>0</v>
      </c>
      <c r="L52" s="64">
        <f>K52+(K52*Questionaire!$F$47)</f>
        <v>0</v>
      </c>
      <c r="M52" s="64">
        <f>L52+(L52*Questionaire!$F$47)</f>
        <v>0</v>
      </c>
      <c r="N52" s="64"/>
    </row>
    <row r="53" spans="2:14" ht="11.25" x14ac:dyDescent="0.2">
      <c r="B53" s="23" t="str">
        <f>Questionaire!$E$34</f>
        <v>transport costs</v>
      </c>
      <c r="C53" s="64">
        <f>'12-Month Cash Flow'!$P$17</f>
        <v>0</v>
      </c>
      <c r="D53" s="64">
        <f>C53+(C53*Questionaire!$F$47)</f>
        <v>0</v>
      </c>
      <c r="E53" s="64">
        <f>D53+(D53*Questionaire!$F$47)</f>
        <v>0</v>
      </c>
      <c r="F53" s="64">
        <f>E53+(E53*Questionaire!$F$47)</f>
        <v>0</v>
      </c>
      <c r="G53" s="64">
        <f>F53+(F53*Questionaire!$F$47)</f>
        <v>0</v>
      </c>
      <c r="H53" s="64">
        <f>G53+(G53*Questionaire!$F$47)</f>
        <v>0</v>
      </c>
      <c r="I53" s="64">
        <f>H53+(H53*Questionaire!$F$47)</f>
        <v>0</v>
      </c>
      <c r="J53" s="64">
        <f>I53+(I53*Questionaire!$F$47)</f>
        <v>0</v>
      </c>
      <c r="K53" s="64">
        <f>J53+(J53*Questionaire!$F$47)</f>
        <v>0</v>
      </c>
      <c r="L53" s="64">
        <f>K53+(K53*Questionaire!$F$47)</f>
        <v>0</v>
      </c>
      <c r="M53" s="64">
        <f>L53+(L53*Questionaire!$F$47)</f>
        <v>0</v>
      </c>
      <c r="N53" s="64"/>
    </row>
    <row r="54" spans="2:14" ht="11.25" x14ac:dyDescent="0.2">
      <c r="B54" s="23" t="str">
        <f>Questionaire!$E$35</f>
        <v>delivery costs</v>
      </c>
      <c r="C54" s="64">
        <f>'12-Month Cash Flow'!$P$18</f>
        <v>0</v>
      </c>
      <c r="D54" s="64">
        <f>C54+(C54*Questionaire!$F$47)</f>
        <v>0</v>
      </c>
      <c r="E54" s="64">
        <f>D54+(D54*Questionaire!$F$47)</f>
        <v>0</v>
      </c>
      <c r="F54" s="64">
        <f>E54+(E54*Questionaire!$F$47)</f>
        <v>0</v>
      </c>
      <c r="G54" s="64">
        <f>F54+(F54*Questionaire!$F$47)</f>
        <v>0</v>
      </c>
      <c r="H54" s="64">
        <f>G54+(G54*Questionaire!$F$47)</f>
        <v>0</v>
      </c>
      <c r="I54" s="64">
        <f>H54+(H54*Questionaire!$F$47)</f>
        <v>0</v>
      </c>
      <c r="J54" s="64">
        <f>I54+(I54*Questionaire!$F$47)</f>
        <v>0</v>
      </c>
      <c r="K54" s="64">
        <f>J54+(J54*Questionaire!$F$47)</f>
        <v>0</v>
      </c>
      <c r="L54" s="64">
        <f>K54+(K54*Questionaire!$F$47)</f>
        <v>0</v>
      </c>
      <c r="M54" s="64">
        <f>L54+(L54*Questionaire!$F$47)</f>
        <v>0</v>
      </c>
      <c r="N54" s="64"/>
    </row>
    <row r="55" spans="2:14" ht="11.25" x14ac:dyDescent="0.2">
      <c r="B55" s="23" t="str">
        <f>Questionaire!$E$36</f>
        <v>rent of business premises</v>
      </c>
      <c r="C55" s="64">
        <f>'12-Month Cash Flow'!$P$19</f>
        <v>0</v>
      </c>
      <c r="D55" s="64">
        <f>C55+(C55*Questionaire!$F$47)</f>
        <v>0</v>
      </c>
      <c r="E55" s="64">
        <f>D55+(D55*Questionaire!$F$47)</f>
        <v>0</v>
      </c>
      <c r="F55" s="64">
        <f>E55+(E55*Questionaire!$F$47)</f>
        <v>0</v>
      </c>
      <c r="G55" s="64">
        <f>F55+(F55*Questionaire!$F$47)</f>
        <v>0</v>
      </c>
      <c r="H55" s="64">
        <f>G55+(G55*Questionaire!$F$47)</f>
        <v>0</v>
      </c>
      <c r="I55" s="64">
        <f>H55+(H55*Questionaire!$F$47)</f>
        <v>0</v>
      </c>
      <c r="J55" s="64">
        <f>I55+(I55*Questionaire!$F$47)</f>
        <v>0</v>
      </c>
      <c r="K55" s="64">
        <f>J55+(J55*Questionaire!$F$47)</f>
        <v>0</v>
      </c>
      <c r="L55" s="64">
        <f>K55+(K55*Questionaire!$F$47)</f>
        <v>0</v>
      </c>
      <c r="M55" s="64">
        <f>L55+(L55*Questionaire!$F$47)</f>
        <v>0</v>
      </c>
      <c r="N55" s="64"/>
    </row>
    <row r="56" spans="2:14" ht="11.25" x14ac:dyDescent="0.2">
      <c r="B56" s="23" t="str">
        <f>Questionaire!$E$37</f>
        <v>staff salaries</v>
      </c>
      <c r="C56" s="64">
        <f>'12-Month Cash Flow'!$P$20</f>
        <v>0</v>
      </c>
      <c r="D56" s="64">
        <f>C56+(C56*Questionaire!$F$47)</f>
        <v>0</v>
      </c>
      <c r="E56" s="64">
        <f>D56+(D56*Questionaire!$F$47)</f>
        <v>0</v>
      </c>
      <c r="F56" s="64">
        <f>E56+(E56*Questionaire!$F$47)</f>
        <v>0</v>
      </c>
      <c r="G56" s="64">
        <f>F56+(F56*Questionaire!$F$47)</f>
        <v>0</v>
      </c>
      <c r="H56" s="64">
        <f>G56+(G56*Questionaire!$F$47)</f>
        <v>0</v>
      </c>
      <c r="I56" s="64">
        <f>H56+(H56*Questionaire!$F$47)</f>
        <v>0</v>
      </c>
      <c r="J56" s="64">
        <f>I56+(I56*Questionaire!$F$47)</f>
        <v>0</v>
      </c>
      <c r="K56" s="64">
        <f>J56+(J56*Questionaire!$F$47)</f>
        <v>0</v>
      </c>
      <c r="L56" s="64">
        <f>K56+(K56*Questionaire!$F$47)</f>
        <v>0</v>
      </c>
      <c r="M56" s="64">
        <f>L56+(L56*Questionaire!$F$47)</f>
        <v>0</v>
      </c>
      <c r="N56" s="64"/>
    </row>
    <row r="57" spans="2:14" ht="11.25" x14ac:dyDescent="0.2">
      <c r="B57" s="23" t="str">
        <f>Questionaire!$E$38</f>
        <v>taxes and duties</v>
      </c>
      <c r="C57" s="64">
        <f>'12-Month Cash Flow'!$P$21</f>
        <v>0</v>
      </c>
      <c r="D57" s="64">
        <f>C57+(C57*Questionaire!$F$47)</f>
        <v>0</v>
      </c>
      <c r="E57" s="64">
        <f>D57+(D57*Questionaire!$F$47)</f>
        <v>0</v>
      </c>
      <c r="F57" s="64">
        <f>E57+(E57*Questionaire!$F$47)</f>
        <v>0</v>
      </c>
      <c r="G57" s="64">
        <f>F57+(F57*Questionaire!$F$47)</f>
        <v>0</v>
      </c>
      <c r="H57" s="64">
        <f>G57+(G57*Questionaire!$F$47)</f>
        <v>0</v>
      </c>
      <c r="I57" s="64">
        <f>H57+(H57*Questionaire!$F$47)</f>
        <v>0</v>
      </c>
      <c r="J57" s="64">
        <f>I57+(I57*Questionaire!$F$47)</f>
        <v>0</v>
      </c>
      <c r="K57" s="64">
        <f>J57+(J57*Questionaire!$F$47)</f>
        <v>0</v>
      </c>
      <c r="L57" s="64">
        <f>K57+(K57*Questionaire!$F$47)</f>
        <v>0</v>
      </c>
      <c r="M57" s="64">
        <f>L57+(L57*Questionaire!$F$47)</f>
        <v>0</v>
      </c>
      <c r="N57" s="64"/>
    </row>
    <row r="58" spans="2:14" ht="11.25" x14ac:dyDescent="0.2">
      <c r="B58" s="23" t="str">
        <f>Questionaire!$E$39</f>
        <v>sub-contractors</v>
      </c>
      <c r="C58" s="64">
        <f>'12-Month Cash Flow'!$P$22</f>
        <v>0</v>
      </c>
      <c r="D58" s="64">
        <f>C58+(C58*Questionaire!$F$47)</f>
        <v>0</v>
      </c>
      <c r="E58" s="64">
        <f>D58+(D58*Questionaire!$F$47)</f>
        <v>0</v>
      </c>
      <c r="F58" s="64">
        <f>E58+(E58*Questionaire!$F$47)</f>
        <v>0</v>
      </c>
      <c r="G58" s="64">
        <f>F58+(F58*Questionaire!$F$47)</f>
        <v>0</v>
      </c>
      <c r="H58" s="64">
        <f>G58+(G58*Questionaire!$F$47)</f>
        <v>0</v>
      </c>
      <c r="I58" s="64">
        <f>H58+(H58*Questionaire!$F$47)</f>
        <v>0</v>
      </c>
      <c r="J58" s="64">
        <f>I58+(I58*Questionaire!$F$47)</f>
        <v>0</v>
      </c>
      <c r="K58" s="64">
        <f>J58+(J58*Questionaire!$F$47)</f>
        <v>0</v>
      </c>
      <c r="L58" s="64">
        <f>K58+(K58*Questionaire!$F$47)</f>
        <v>0</v>
      </c>
      <c r="M58" s="64">
        <f>L58+(L58*Questionaire!$F$47)</f>
        <v>0</v>
      </c>
      <c r="N58" s="64"/>
    </row>
    <row r="59" spans="2:14" ht="11.25" x14ac:dyDescent="0.2">
      <c r="B59" s="23" t="str">
        <f>Questionaire!$E$40</f>
        <v>advertising</v>
      </c>
      <c r="C59" s="64">
        <f>'12-Month Cash Flow'!$P$23</f>
        <v>0</v>
      </c>
      <c r="D59" s="64">
        <f>C59+(C59*Questionaire!$F$47)</f>
        <v>0</v>
      </c>
      <c r="E59" s="64">
        <f>D59+(D59*Questionaire!$F$47)</f>
        <v>0</v>
      </c>
      <c r="F59" s="64">
        <f>E59+(E59*Questionaire!$F$47)</f>
        <v>0</v>
      </c>
      <c r="G59" s="64">
        <f>F59+(F59*Questionaire!$F$47)</f>
        <v>0</v>
      </c>
      <c r="H59" s="64">
        <f>G59+(G59*Questionaire!$F$47)</f>
        <v>0</v>
      </c>
      <c r="I59" s="64">
        <f>H59+(H59*Questionaire!$F$47)</f>
        <v>0</v>
      </c>
      <c r="J59" s="64">
        <f>I59+(I59*Questionaire!$F$47)</f>
        <v>0</v>
      </c>
      <c r="K59" s="64">
        <f>J59+(J59*Questionaire!$F$47)</f>
        <v>0</v>
      </c>
      <c r="L59" s="64">
        <f>K59+(K59*Questionaire!$F$47)</f>
        <v>0</v>
      </c>
      <c r="M59" s="64">
        <f>L59+(L59*Questionaire!$F$47)</f>
        <v>0</v>
      </c>
      <c r="N59" s="64"/>
    </row>
    <row r="60" spans="2:14" ht="11.25" x14ac:dyDescent="0.2">
      <c r="B60" s="23" t="str">
        <f>Questionaire!$E$41</f>
        <v>water, electricity and other utilities</v>
      </c>
      <c r="C60" s="64">
        <f>'12-Month Cash Flow'!$P$24</f>
        <v>0</v>
      </c>
      <c r="D60" s="64">
        <f>C60+(C60*Questionaire!$F$47)</f>
        <v>0</v>
      </c>
      <c r="E60" s="64">
        <f>D60+(D60*Questionaire!$F$47)</f>
        <v>0</v>
      </c>
      <c r="F60" s="64">
        <f>E60+(E60*Questionaire!$F$47)</f>
        <v>0</v>
      </c>
      <c r="G60" s="64">
        <f>F60+(F60*Questionaire!$F$47)</f>
        <v>0</v>
      </c>
      <c r="H60" s="64">
        <f>G60+(G60*Questionaire!$F$47)</f>
        <v>0</v>
      </c>
      <c r="I60" s="64">
        <f>H60+(H60*Questionaire!$F$47)</f>
        <v>0</v>
      </c>
      <c r="J60" s="64">
        <f>I60+(I60*Questionaire!$F$47)</f>
        <v>0</v>
      </c>
      <c r="K60" s="64">
        <f>J60+(J60*Questionaire!$F$47)</f>
        <v>0</v>
      </c>
      <c r="L60" s="64">
        <f>K60+(K60*Questionaire!$F$47)</f>
        <v>0</v>
      </c>
      <c r="M60" s="64">
        <f>L60+(L60*Questionaire!$F$47)</f>
        <v>0</v>
      </c>
      <c r="N60" s="64"/>
    </row>
    <row r="61" spans="2:14" ht="11.25" x14ac:dyDescent="0.2">
      <c r="B61" s="23" t="str">
        <f>Questionaire!$E$42</f>
        <v>insurance fees</v>
      </c>
      <c r="C61" s="64">
        <f>'12-Month Cash Flow'!$P$25</f>
        <v>0</v>
      </c>
      <c r="D61" s="64">
        <f>C61+(C61*Questionaire!$F$47)</f>
        <v>0</v>
      </c>
      <c r="E61" s="64">
        <f>D61+(D61*Questionaire!$F$47)</f>
        <v>0</v>
      </c>
      <c r="F61" s="64">
        <f>E61+(E61*Questionaire!$F$47)</f>
        <v>0</v>
      </c>
      <c r="G61" s="64">
        <f>F61+(F61*Questionaire!$F$47)</f>
        <v>0</v>
      </c>
      <c r="H61" s="64">
        <f>G61+(G61*Questionaire!$F$47)</f>
        <v>0</v>
      </c>
      <c r="I61" s="64">
        <f>H61+(H61*Questionaire!$F$47)</f>
        <v>0</v>
      </c>
      <c r="J61" s="64">
        <f>I61+(I61*Questionaire!$F$47)</f>
        <v>0</v>
      </c>
      <c r="K61" s="64">
        <f>J61+(J61*Questionaire!$F$47)</f>
        <v>0</v>
      </c>
      <c r="L61" s="64">
        <f>K61+(K61*Questionaire!$F$47)</f>
        <v>0</v>
      </c>
      <c r="M61" s="64">
        <f>L61+(L61*Questionaire!$F$47)</f>
        <v>0</v>
      </c>
      <c r="N61" s="64"/>
    </row>
    <row r="62" spans="2:14" ht="11.25" x14ac:dyDescent="0.2">
      <c r="B62" s="23" t="str">
        <f>Questionaire!$E$43</f>
        <v>bookkeeping or accounting fees</v>
      </c>
      <c r="C62" s="64">
        <f>'12-Month Cash Flow'!$P$26</f>
        <v>0</v>
      </c>
      <c r="D62" s="64">
        <f>C62+(C62*Questionaire!$F$47)</f>
        <v>0</v>
      </c>
      <c r="E62" s="64">
        <f>D62+(D62*Questionaire!$F$47)</f>
        <v>0</v>
      </c>
      <c r="F62" s="64">
        <f>E62+(E62*Questionaire!$F$47)</f>
        <v>0</v>
      </c>
      <c r="G62" s="64">
        <f>F62+(F62*Questionaire!$F$47)</f>
        <v>0</v>
      </c>
      <c r="H62" s="64">
        <f>G62+(G62*Questionaire!$F$47)</f>
        <v>0</v>
      </c>
      <c r="I62" s="64">
        <f>H62+(H62*Questionaire!$F$47)</f>
        <v>0</v>
      </c>
      <c r="J62" s="64">
        <f>I62+(I62*Questionaire!$F$47)</f>
        <v>0</v>
      </c>
      <c r="K62" s="64">
        <f>J62+(J62*Questionaire!$F$47)</f>
        <v>0</v>
      </c>
      <c r="L62" s="64">
        <f>K62+(K62*Questionaire!$F$47)</f>
        <v>0</v>
      </c>
      <c r="M62" s="64">
        <f>L62+(L62*Questionaire!$F$47)</f>
        <v>0</v>
      </c>
      <c r="N62" s="64"/>
    </row>
    <row r="63" spans="2:14" ht="11.25" x14ac:dyDescent="0.2">
      <c r="B63" s="23" t="str">
        <f>Questionaire!$E$44</f>
        <v>various</v>
      </c>
      <c r="C63" s="64">
        <f>'12-Month Cash Flow'!$P$27</f>
        <v>0</v>
      </c>
      <c r="D63" s="64">
        <f>C63+(C63*Questionaire!$F$47)</f>
        <v>0</v>
      </c>
      <c r="E63" s="64">
        <f>D63+(D63*Questionaire!$F$47)</f>
        <v>0</v>
      </c>
      <c r="F63" s="64">
        <f>E63+(E63*Questionaire!$F$47)</f>
        <v>0</v>
      </c>
      <c r="G63" s="64">
        <f>F63+(F63*Questionaire!$F$47)</f>
        <v>0</v>
      </c>
      <c r="H63" s="64">
        <f>G63+(G63*Questionaire!$F$47)</f>
        <v>0</v>
      </c>
      <c r="I63" s="64">
        <f>H63+(H63*Questionaire!$F$47)</f>
        <v>0</v>
      </c>
      <c r="J63" s="64">
        <f>I63+(I63*Questionaire!$F$47)</f>
        <v>0</v>
      </c>
      <c r="K63" s="64">
        <f>J63+(J63*Questionaire!$F$47)</f>
        <v>0</v>
      </c>
      <c r="L63" s="64">
        <f>K63+(K63*Questionaire!$F$47)</f>
        <v>0</v>
      </c>
      <c r="M63" s="64">
        <f>L63+(L63*Questionaire!$F$47)</f>
        <v>0</v>
      </c>
      <c r="N63" s="64"/>
    </row>
    <row r="64" spans="2:14" ht="11.25" x14ac:dyDescent="0.2">
      <c r="B64" s="23" t="str">
        <f>Questionaire!$E$45</f>
        <v>various</v>
      </c>
      <c r="C64" s="64">
        <f>'12-Month Cash Flow'!$P$28</f>
        <v>0</v>
      </c>
      <c r="D64" s="64">
        <f>C64+(C64*Questionaire!$F$47)</f>
        <v>0</v>
      </c>
      <c r="E64" s="64">
        <f>D64+(D64*Questionaire!$F$47)</f>
        <v>0</v>
      </c>
      <c r="F64" s="64">
        <f>E64+(E64*Questionaire!$F$47)</f>
        <v>0</v>
      </c>
      <c r="G64" s="64">
        <f>F64+(F64*Questionaire!$F$47)</f>
        <v>0</v>
      </c>
      <c r="H64" s="64">
        <f>G64+(G64*Questionaire!$F$47)</f>
        <v>0</v>
      </c>
      <c r="I64" s="64">
        <f>H64+(H64*Questionaire!$F$47)</f>
        <v>0</v>
      </c>
      <c r="J64" s="64">
        <f>I64+(I64*Questionaire!$F$47)</f>
        <v>0</v>
      </c>
      <c r="K64" s="64">
        <f>J64+(J64*Questionaire!$F$47)</f>
        <v>0</v>
      </c>
      <c r="L64" s="64">
        <f>K64+(K64*Questionaire!$F$47)</f>
        <v>0</v>
      </c>
      <c r="M64" s="64">
        <f>L64+(L64*Questionaire!$F$47)</f>
        <v>0</v>
      </c>
      <c r="N64" s="64"/>
    </row>
    <row r="65" spans="2:14" ht="11.25" x14ac:dyDescent="0.2">
      <c r="B65" s="21" t="s">
        <v>82</v>
      </c>
      <c r="C65" s="63">
        <f>SUM(C49:C64)</f>
        <v>0</v>
      </c>
      <c r="D65" s="63">
        <f t="shared" ref="D65:M65" si="28">SUM(D49:D64)</f>
        <v>0</v>
      </c>
      <c r="E65" s="63">
        <f t="shared" si="28"/>
        <v>0</v>
      </c>
      <c r="F65" s="63">
        <f t="shared" si="28"/>
        <v>0</v>
      </c>
      <c r="G65" s="63">
        <f t="shared" si="28"/>
        <v>0</v>
      </c>
      <c r="H65" s="63">
        <f t="shared" si="28"/>
        <v>0</v>
      </c>
      <c r="I65" s="63">
        <f t="shared" si="28"/>
        <v>0</v>
      </c>
      <c r="J65" s="63">
        <f t="shared" si="28"/>
        <v>0</v>
      </c>
      <c r="K65" s="63">
        <f t="shared" si="28"/>
        <v>0</v>
      </c>
      <c r="L65" s="63">
        <f t="shared" si="28"/>
        <v>0</v>
      </c>
      <c r="M65" s="63">
        <f t="shared" si="28"/>
        <v>0</v>
      </c>
      <c r="N65" s="63"/>
    </row>
    <row r="66" spans="2:14" ht="11.25" x14ac:dyDescent="0.2">
      <c r="B66" s="23" t="str">
        <f>'12-Month Cash Flow'!$B$30</f>
        <v>Monthly loan repayment to 1st Bank</v>
      </c>
      <c r="C66" s="64">
        <f>'12-Month Cash Flow'!$P$30</f>
        <v>0</v>
      </c>
      <c r="D66" s="64" t="str">
        <f>IF('1st Loan Repayment'!Loan_Years&lt;2,"0",$C$30)</f>
        <v>0</v>
      </c>
      <c r="E66" s="64" t="str">
        <f>IF('1st Loan Repayment'!Loan_Years&lt;3,"0",$C$30)</f>
        <v>0</v>
      </c>
      <c r="F66" s="64" t="str">
        <f>IF('1st Loan Repayment'!Loan_Years&lt;4,"0",$C$30)</f>
        <v>0</v>
      </c>
      <c r="G66" s="64" t="str">
        <f>IF('1st Loan Repayment'!Loan_Years&lt;5,"0",$C$30)</f>
        <v>0</v>
      </c>
      <c r="H66" s="64" t="str">
        <f>IF('1st Loan Repayment'!Loan_Years&lt;6,"0",$C$30)</f>
        <v>0</v>
      </c>
      <c r="I66" s="64" t="str">
        <f>IF('1st Loan Repayment'!Loan_Years&lt;7,"0",$C$30)</f>
        <v>0</v>
      </c>
      <c r="J66" s="64" t="str">
        <f>IF('1st Loan Repayment'!Loan_Years&lt;8,"0",$C$30)</f>
        <v>0</v>
      </c>
      <c r="K66" s="64" t="str">
        <f>IF('1st Loan Repayment'!Loan_Years&lt;9,"0",$C$30)</f>
        <v>0</v>
      </c>
      <c r="L66" s="64" t="str">
        <f>IF('1st Loan Repayment'!Loan_Years&lt;10,"0",$C$30)</f>
        <v>0</v>
      </c>
      <c r="M66" s="64" t="str">
        <f>IF('1st Loan Repayment'!Loan_Years&lt;11,"0",$C$30)</f>
        <v>0</v>
      </c>
      <c r="N66" s="64"/>
    </row>
    <row r="67" spans="2:14" ht="11.25" x14ac:dyDescent="0.2">
      <c r="B67" s="23" t="str">
        <f>'12-Month Cash Flow'!$B$31</f>
        <v>Monthly loan repayment to 2nd Bank</v>
      </c>
      <c r="C67" s="64">
        <f>'12-Month Cash Flow'!$P$31</f>
        <v>0</v>
      </c>
      <c r="D67" s="64" t="str">
        <f>IF('2nd Loan Repayment'!Loan_Years&lt;2,"0",$C$31)</f>
        <v>0</v>
      </c>
      <c r="E67" s="64" t="str">
        <f>IF('2nd Loan Repayment'!Loan_Years&lt;3,"0",$C$31)</f>
        <v>0</v>
      </c>
      <c r="F67" s="64" t="str">
        <f>IF('2nd Loan Repayment'!Loan_Years&lt;4,"0",$C$31)</f>
        <v>0</v>
      </c>
      <c r="G67" s="64" t="str">
        <f>IF('2nd Loan Repayment'!Loan_Years&lt;5,"0",$C$31)</f>
        <v>0</v>
      </c>
      <c r="H67" s="64" t="str">
        <f>IF('2nd Loan Repayment'!Loan_Years&lt;6,"0",$C$31)</f>
        <v>0</v>
      </c>
      <c r="I67" s="64" t="str">
        <f>IF('2nd Loan Repayment'!Loan_Years&lt;7,"0",$C$31)</f>
        <v>0</v>
      </c>
      <c r="J67" s="64" t="str">
        <f>IF('2nd Loan Repayment'!Loan_Years&lt;8,"0",$C$31)</f>
        <v>0</v>
      </c>
      <c r="K67" s="64" t="str">
        <f>IF('2nd Loan Repayment'!Loan_Years&lt;9,"0",$C$31)</f>
        <v>0</v>
      </c>
      <c r="L67" s="64" t="str">
        <f>IF('2nd Loan Repayment'!Loan_Years&lt;10,"0",$C$31)</f>
        <v>0</v>
      </c>
      <c r="M67" s="64" t="str">
        <f>IF('2nd Loan Repayment'!Loan_Years&lt;11,"0",$C$31)</f>
        <v>0</v>
      </c>
      <c r="N67" s="64"/>
    </row>
    <row r="68" spans="2:14" ht="22.5" x14ac:dyDescent="0.2">
      <c r="B68" s="23" t="str">
        <f>Review!$B$22</f>
        <v>Monthly savings for appliance maintenance and repairs:</v>
      </c>
      <c r="C68" s="64">
        <f>'12-Month Cash Flow'!$P$32</f>
        <v>0</v>
      </c>
      <c r="D68" s="64">
        <f t="shared" ref="D68:M68" si="29">C68</f>
        <v>0</v>
      </c>
      <c r="E68" s="64">
        <f t="shared" si="29"/>
        <v>0</v>
      </c>
      <c r="F68" s="64">
        <f t="shared" si="29"/>
        <v>0</v>
      </c>
      <c r="G68" s="64">
        <f t="shared" si="29"/>
        <v>0</v>
      </c>
      <c r="H68" s="64">
        <f t="shared" si="29"/>
        <v>0</v>
      </c>
      <c r="I68" s="64">
        <f t="shared" si="29"/>
        <v>0</v>
      </c>
      <c r="J68" s="64">
        <f t="shared" si="29"/>
        <v>0</v>
      </c>
      <c r="K68" s="64">
        <f t="shared" si="29"/>
        <v>0</v>
      </c>
      <c r="L68" s="64">
        <f t="shared" si="29"/>
        <v>0</v>
      </c>
      <c r="M68" s="64">
        <f t="shared" si="29"/>
        <v>0</v>
      </c>
      <c r="N68" s="64"/>
    </row>
    <row r="69" spans="2:14" ht="22.5" x14ac:dyDescent="0.2">
      <c r="B69" s="23" t="str">
        <f>Review!$B$23</f>
        <v>Monthly savings for solar PV System maintenance and repairs:</v>
      </c>
      <c r="C69" s="64">
        <f>'12-Month Cash Flow'!$P$33</f>
        <v>0</v>
      </c>
      <c r="D69" s="64">
        <f t="shared" ref="D69:M69" si="30">C69</f>
        <v>0</v>
      </c>
      <c r="E69" s="64">
        <f t="shared" si="30"/>
        <v>0</v>
      </c>
      <c r="F69" s="64">
        <f t="shared" si="30"/>
        <v>0</v>
      </c>
      <c r="G69" s="64">
        <f t="shared" si="30"/>
        <v>0</v>
      </c>
      <c r="H69" s="64">
        <f t="shared" si="30"/>
        <v>0</v>
      </c>
      <c r="I69" s="64">
        <f t="shared" si="30"/>
        <v>0</v>
      </c>
      <c r="J69" s="64">
        <f t="shared" si="30"/>
        <v>0</v>
      </c>
      <c r="K69" s="64">
        <f t="shared" si="30"/>
        <v>0</v>
      </c>
      <c r="L69" s="64">
        <f t="shared" si="30"/>
        <v>0</v>
      </c>
      <c r="M69" s="64">
        <f t="shared" si="30"/>
        <v>0</v>
      </c>
      <c r="N69" s="64"/>
    </row>
    <row r="70" spans="2:14" ht="11.25" x14ac:dyDescent="0.2">
      <c r="B70" s="21" t="s">
        <v>83</v>
      </c>
      <c r="C70" s="63">
        <f>SUM(C65:C69)</f>
        <v>0</v>
      </c>
      <c r="D70" s="63">
        <f>SUM(D65:D69)</f>
        <v>0</v>
      </c>
      <c r="E70" s="63">
        <f>SUM(E65:E69)</f>
        <v>0</v>
      </c>
      <c r="F70" s="63">
        <f>SUM(F65:F69)</f>
        <v>0</v>
      </c>
      <c r="G70" s="63">
        <f t="shared" ref="G70" si="31">SUM(G65:G69)</f>
        <v>0</v>
      </c>
      <c r="H70" s="63">
        <f t="shared" ref="H70" si="32">SUM(H65:H69)</f>
        <v>0</v>
      </c>
      <c r="I70" s="63">
        <f t="shared" ref="I70" si="33">SUM(I65:I69)</f>
        <v>0</v>
      </c>
      <c r="J70" s="63">
        <f t="shared" ref="J70" si="34">SUM(J65:J69)</f>
        <v>0</v>
      </c>
      <c r="K70" s="63">
        <f t="shared" ref="K70" si="35">SUM(K65:K69)</f>
        <v>0</v>
      </c>
      <c r="L70" s="63">
        <f t="shared" ref="L70" si="36">SUM(L65:L69)</f>
        <v>0</v>
      </c>
      <c r="M70" s="63">
        <f t="shared" ref="M70" si="37">SUM(M65:M69)</f>
        <v>0</v>
      </c>
      <c r="N70" s="63"/>
    </row>
    <row r="71" spans="2:14" ht="11.25" x14ac:dyDescent="0.2">
      <c r="B71" s="21" t="s">
        <v>198</v>
      </c>
      <c r="C71" s="63">
        <f>C46-C70</f>
        <v>0</v>
      </c>
      <c r="D71" s="63">
        <f>(D46-D70)</f>
        <v>0</v>
      </c>
      <c r="E71" s="63">
        <f>(E46-E70)</f>
        <v>0</v>
      </c>
      <c r="F71" s="63">
        <f>(F46-F70)</f>
        <v>0</v>
      </c>
      <c r="G71" s="63">
        <f t="shared" ref="G71" si="38">(G46-G70)</f>
        <v>0</v>
      </c>
      <c r="H71" s="63">
        <f t="shared" ref="H71" si="39">(H46-H70)</f>
        <v>0</v>
      </c>
      <c r="I71" s="63">
        <f t="shared" ref="I71" si="40">(I46-I70)</f>
        <v>0</v>
      </c>
      <c r="J71" s="63">
        <f t="shared" ref="J71" si="41">(J46-J70)</f>
        <v>0</v>
      </c>
      <c r="K71" s="63">
        <f t="shared" ref="K71" si="42">(K46-K70)</f>
        <v>0</v>
      </c>
      <c r="L71" s="63">
        <f t="shared" ref="L71" si="43">(L46-L70)</f>
        <v>0</v>
      </c>
      <c r="M71" s="63">
        <f t="shared" ref="M71" si="44">(M46-M70)</f>
        <v>0</v>
      </c>
      <c r="N71" s="63"/>
    </row>
    <row r="73" spans="2:14" ht="23.25" x14ac:dyDescent="0.35">
      <c r="B73" s="342" t="s">
        <v>195</v>
      </c>
      <c r="C73" s="342"/>
      <c r="D73" s="342"/>
      <c r="E73" s="342"/>
      <c r="F73" s="342"/>
      <c r="G73" s="342"/>
      <c r="H73" s="342"/>
      <c r="I73" s="342"/>
      <c r="J73" s="342"/>
      <c r="K73" s="342"/>
      <c r="L73" s="342"/>
      <c r="M73" s="342"/>
      <c r="N73" s="342"/>
    </row>
    <row r="74" spans="2:14" ht="24" x14ac:dyDescent="0.35">
      <c r="B74" s="24" t="str">
        <f>Questionaire!E18</f>
        <v>Scenario: Weak</v>
      </c>
      <c r="C74" s="13" t="s">
        <v>125</v>
      </c>
      <c r="D74" s="12"/>
      <c r="E74" s="13">
        <f>Questionaire!$E$5</f>
        <v>0</v>
      </c>
      <c r="F74" s="12"/>
      <c r="G74" s="12"/>
      <c r="H74" s="12"/>
      <c r="I74" s="12"/>
      <c r="J74" s="15" t="s">
        <v>76</v>
      </c>
      <c r="K74" s="16">
        <f>Questionaire!$F$108</f>
        <v>0</v>
      </c>
      <c r="L74" s="12"/>
      <c r="M74" s="12"/>
      <c r="N74" s="12"/>
    </row>
    <row r="75" spans="2:14" ht="11.25" x14ac:dyDescent="0.2">
      <c r="B75" s="11"/>
      <c r="C75" s="20" t="s">
        <v>185</v>
      </c>
      <c r="D75" s="20" t="s">
        <v>184</v>
      </c>
      <c r="E75" s="20" t="s">
        <v>186</v>
      </c>
      <c r="F75" s="20" t="s">
        <v>187</v>
      </c>
      <c r="G75" s="20" t="s">
        <v>188</v>
      </c>
      <c r="H75" s="20" t="s">
        <v>189</v>
      </c>
      <c r="I75" s="20" t="s">
        <v>190</v>
      </c>
      <c r="J75" s="20" t="s">
        <v>191</v>
      </c>
      <c r="K75" s="20" t="s">
        <v>192</v>
      </c>
      <c r="L75" s="20" t="s">
        <v>193</v>
      </c>
      <c r="M75" s="20" t="s">
        <v>194</v>
      </c>
      <c r="N75" s="20" t="s">
        <v>206</v>
      </c>
    </row>
    <row r="76" spans="2:14" ht="11.25" x14ac:dyDescent="0.2">
      <c r="B76" s="21" t="s">
        <v>203</v>
      </c>
      <c r="C76" s="63">
        <f>Questionaire!$F$100+Questionaire!$F$101</f>
        <v>0</v>
      </c>
      <c r="D76" s="63">
        <f>C107</f>
        <v>0</v>
      </c>
      <c r="E76" s="63">
        <f>D107</f>
        <v>0</v>
      </c>
      <c r="F76" s="63">
        <f>E107</f>
        <v>0</v>
      </c>
      <c r="G76" s="63">
        <f t="shared" ref="G76:N76" si="45">F107</f>
        <v>0</v>
      </c>
      <c r="H76" s="63">
        <f t="shared" si="45"/>
        <v>0</v>
      </c>
      <c r="I76" s="63">
        <f t="shared" si="45"/>
        <v>0</v>
      </c>
      <c r="J76" s="63">
        <f t="shared" si="45"/>
        <v>0</v>
      </c>
      <c r="K76" s="63">
        <f t="shared" si="45"/>
        <v>0</v>
      </c>
      <c r="L76" s="63">
        <f t="shared" si="45"/>
        <v>0</v>
      </c>
      <c r="M76" s="63">
        <f t="shared" si="45"/>
        <v>0</v>
      </c>
      <c r="N76" s="63">
        <f t="shared" si="45"/>
        <v>0</v>
      </c>
    </row>
    <row r="77" spans="2:14" ht="11.25" x14ac:dyDescent="0.2">
      <c r="B77" s="21"/>
      <c r="C77" s="64"/>
      <c r="D77" s="64"/>
      <c r="E77" s="64"/>
      <c r="F77" s="64"/>
      <c r="G77" s="64"/>
      <c r="H77" s="64"/>
      <c r="I77" s="64"/>
      <c r="J77" s="64"/>
      <c r="K77" s="64"/>
      <c r="L77" s="64"/>
      <c r="M77" s="64"/>
      <c r="N77" s="64"/>
    </row>
    <row r="78" spans="2:14" ht="12" x14ac:dyDescent="0.2">
      <c r="B78" s="22" t="s">
        <v>77</v>
      </c>
      <c r="C78" s="64"/>
      <c r="D78" s="64"/>
      <c r="E78" s="64"/>
      <c r="F78" s="64"/>
      <c r="G78" s="64"/>
      <c r="H78" s="64"/>
      <c r="I78" s="64"/>
      <c r="J78" s="64"/>
      <c r="K78" s="64"/>
      <c r="L78" s="64"/>
      <c r="M78" s="64"/>
      <c r="N78" s="64"/>
    </row>
    <row r="79" spans="2:14" ht="11.25" x14ac:dyDescent="0.2">
      <c r="B79" s="23" t="s">
        <v>78</v>
      </c>
      <c r="C79" s="64">
        <f>'12-Month Cash Flow'!Q83</f>
        <v>0</v>
      </c>
      <c r="D79" s="64">
        <f>C79</f>
        <v>0</v>
      </c>
      <c r="E79" s="64">
        <f>D79</f>
        <v>0</v>
      </c>
      <c r="F79" s="64">
        <f>E79</f>
        <v>0</v>
      </c>
      <c r="G79" s="64">
        <f>F79</f>
        <v>0</v>
      </c>
      <c r="H79" s="64">
        <f t="shared" ref="H79:M79" si="46">G79</f>
        <v>0</v>
      </c>
      <c r="I79" s="64">
        <f t="shared" si="46"/>
        <v>0</v>
      </c>
      <c r="J79" s="64">
        <f t="shared" si="46"/>
        <v>0</v>
      </c>
      <c r="K79" s="64">
        <f t="shared" si="46"/>
        <v>0</v>
      </c>
      <c r="L79" s="64">
        <f t="shared" si="46"/>
        <v>0</v>
      </c>
      <c r="M79" s="64">
        <f t="shared" si="46"/>
        <v>0</v>
      </c>
      <c r="N79" s="64"/>
    </row>
    <row r="80" spans="2:14" ht="11.25" x14ac:dyDescent="0.2">
      <c r="B80" s="23" t="s">
        <v>183</v>
      </c>
      <c r="C80" s="64"/>
      <c r="D80" s="64"/>
      <c r="E80" s="64"/>
      <c r="F80" s="64"/>
      <c r="G80" s="64"/>
      <c r="H80" s="64"/>
      <c r="I80" s="64"/>
      <c r="J80" s="64"/>
      <c r="K80" s="64"/>
      <c r="L80" s="64"/>
      <c r="M80" s="64"/>
      <c r="N80" s="64"/>
    </row>
    <row r="81" spans="2:14" ht="11.25" x14ac:dyDescent="0.2">
      <c r="B81" s="21" t="s">
        <v>79</v>
      </c>
      <c r="C81" s="64">
        <f t="shared" ref="C81" si="47">SUM(C79:C79)</f>
        <v>0</v>
      </c>
      <c r="D81" s="64">
        <f t="shared" ref="D81" si="48">SUM(D79:D79)</f>
        <v>0</v>
      </c>
      <c r="E81" s="64">
        <f t="shared" ref="E81" si="49">SUM(E79:E79)</f>
        <v>0</v>
      </c>
      <c r="F81" s="64">
        <f t="shared" ref="F81" si="50">SUM(F79:F79)</f>
        <v>0</v>
      </c>
      <c r="G81" s="64">
        <f t="shared" ref="G81" si="51">SUM(G79:G79)</f>
        <v>0</v>
      </c>
      <c r="H81" s="64">
        <f t="shared" ref="H81" si="52">SUM(H79:H79)</f>
        <v>0</v>
      </c>
      <c r="I81" s="64">
        <f t="shared" ref="I81" si="53">SUM(I79:I79)</f>
        <v>0</v>
      </c>
      <c r="J81" s="64">
        <f t="shared" ref="J81" si="54">SUM(J79:J79)</f>
        <v>0</v>
      </c>
      <c r="K81" s="64">
        <f t="shared" ref="K81" si="55">SUM(K79:K79)</f>
        <v>0</v>
      </c>
      <c r="L81" s="64">
        <f t="shared" ref="L81" si="56">SUM(L79:L79)</f>
        <v>0</v>
      </c>
      <c r="M81" s="64">
        <f t="shared" ref="M81" si="57">SUM(M79:M79)</f>
        <v>0</v>
      </c>
      <c r="N81" s="64"/>
    </row>
    <row r="82" spans="2:14" ht="11.25" x14ac:dyDescent="0.2">
      <c r="B82" s="21" t="s">
        <v>80</v>
      </c>
      <c r="C82" s="63">
        <f>(C76+C81)</f>
        <v>0</v>
      </c>
      <c r="D82" s="63">
        <f>(D76+D81)</f>
        <v>0</v>
      </c>
      <c r="E82" s="63">
        <f>(E76+E81)</f>
        <v>0</v>
      </c>
      <c r="F82" s="63">
        <f>(F76+F81)</f>
        <v>0</v>
      </c>
      <c r="G82" s="63">
        <f>(G76+G81)</f>
        <v>0</v>
      </c>
      <c r="H82" s="63">
        <f t="shared" ref="H82" si="58">(H76+H81)</f>
        <v>0</v>
      </c>
      <c r="I82" s="63">
        <f t="shared" ref="I82" si="59">(I76+I81)</f>
        <v>0</v>
      </c>
      <c r="J82" s="63">
        <f t="shared" ref="J82" si="60">(J76+J81)</f>
        <v>0</v>
      </c>
      <c r="K82" s="63">
        <f t="shared" ref="K82" si="61">(K76+K81)</f>
        <v>0</v>
      </c>
      <c r="L82" s="63">
        <f t="shared" ref="L82" si="62">(L76+L81)</f>
        <v>0</v>
      </c>
      <c r="M82" s="63">
        <f t="shared" ref="M82" si="63">(M76+M81)</f>
        <v>0</v>
      </c>
      <c r="N82" s="63"/>
    </row>
    <row r="83" spans="2:14" ht="11.25" x14ac:dyDescent="0.2">
      <c r="B83" s="21"/>
      <c r="C83" s="64"/>
      <c r="D83" s="64"/>
      <c r="E83" s="64"/>
      <c r="F83" s="64"/>
      <c r="G83" s="64"/>
      <c r="H83" s="64"/>
      <c r="I83" s="64"/>
      <c r="J83" s="64"/>
      <c r="K83" s="64"/>
      <c r="L83" s="64"/>
      <c r="M83" s="64"/>
      <c r="N83" s="64"/>
    </row>
    <row r="84" spans="2:14" ht="12" x14ac:dyDescent="0.2">
      <c r="B84" s="22" t="s">
        <v>81</v>
      </c>
      <c r="C84" s="64"/>
      <c r="D84" s="64"/>
      <c r="E84" s="64"/>
      <c r="F84" s="64"/>
      <c r="G84" s="64"/>
      <c r="H84" s="64"/>
      <c r="I84" s="64"/>
      <c r="J84" s="64"/>
      <c r="K84" s="64"/>
      <c r="L84" s="64"/>
      <c r="M84" s="64"/>
      <c r="N84" s="64"/>
    </row>
    <row r="85" spans="2:14" ht="11.25" x14ac:dyDescent="0.2">
      <c r="B85" s="23" t="s">
        <v>261</v>
      </c>
      <c r="C85" s="64">
        <f>'12-Month Cash Flow'!$P$13</f>
        <v>0</v>
      </c>
      <c r="D85" s="415">
        <v>0</v>
      </c>
      <c r="E85" s="416"/>
      <c r="F85" s="416"/>
      <c r="G85" s="416"/>
      <c r="H85" s="416"/>
      <c r="I85" s="416"/>
      <c r="J85" s="416"/>
      <c r="K85" s="416"/>
      <c r="L85" s="416"/>
      <c r="M85" s="417"/>
      <c r="N85" s="64"/>
    </row>
    <row r="86" spans="2:14" ht="11.25" x14ac:dyDescent="0.2">
      <c r="B86" s="23" t="s">
        <v>144</v>
      </c>
      <c r="C86" s="64">
        <f>'12-Month Cash Flow'!$P$14</f>
        <v>0</v>
      </c>
      <c r="D86" s="64">
        <f>C86+(C86*Questionaire!$F$47)</f>
        <v>0</v>
      </c>
      <c r="E86" s="64">
        <f>D86+(D86*Questionaire!$F$47)</f>
        <v>0</v>
      </c>
      <c r="F86" s="64">
        <f>E86+(E86*Questionaire!$F$47)</f>
        <v>0</v>
      </c>
      <c r="G86" s="64">
        <f>F86+(F86*Questionaire!$F$47)</f>
        <v>0</v>
      </c>
      <c r="H86" s="64">
        <f>G86+(G86*Questionaire!$F$47)</f>
        <v>0</v>
      </c>
      <c r="I86" s="64">
        <f>H86+(H86*Questionaire!$F$47)</f>
        <v>0</v>
      </c>
      <c r="J86" s="64">
        <f>I86+(I86*Questionaire!$F$47)</f>
        <v>0</v>
      </c>
      <c r="K86" s="64">
        <f>J86+(J86*Questionaire!$F$47)</f>
        <v>0</v>
      </c>
      <c r="L86" s="64">
        <f>K86+(K86*Questionaire!$F$47)</f>
        <v>0</v>
      </c>
      <c r="M86" s="64">
        <f>L86+(L86*Questionaire!$F$47)</f>
        <v>0</v>
      </c>
      <c r="N86" s="64"/>
    </row>
    <row r="87" spans="2:14" ht="11.25" x14ac:dyDescent="0.2">
      <c r="B87" s="23" t="s">
        <v>143</v>
      </c>
      <c r="C87" s="64">
        <f>'12-Month Cash Flow'!$P$15</f>
        <v>0</v>
      </c>
      <c r="D87" s="64">
        <f>C87+(C87*Questionaire!$F$47)</f>
        <v>0</v>
      </c>
      <c r="E87" s="64">
        <f>D87+(D87*Questionaire!$F$47)</f>
        <v>0</v>
      </c>
      <c r="F87" s="64">
        <f>E87+(E87*Questionaire!$F$47)</f>
        <v>0</v>
      </c>
      <c r="G87" s="64">
        <f>F87+(F87*Questionaire!$F$47)</f>
        <v>0</v>
      </c>
      <c r="H87" s="64">
        <f>G87+(G87*Questionaire!$F$47)</f>
        <v>0</v>
      </c>
      <c r="I87" s="64">
        <f>H87+(H87*Questionaire!$F$47)</f>
        <v>0</v>
      </c>
      <c r="J87" s="64">
        <f>I87+(I87*Questionaire!$F$47)</f>
        <v>0</v>
      </c>
      <c r="K87" s="64">
        <f>J87+(J87*Questionaire!$F$47)</f>
        <v>0</v>
      </c>
      <c r="L87" s="64">
        <f>K87+(K87*Questionaire!$F$47)</f>
        <v>0</v>
      </c>
      <c r="M87" s="64">
        <f>L87+(L87*Questionaire!$F$47)</f>
        <v>0</v>
      </c>
      <c r="N87" s="64"/>
    </row>
    <row r="88" spans="2:14" ht="11.25" x14ac:dyDescent="0.2">
      <c r="B88" s="23" t="str">
        <f>Questionaire!$E$33</f>
        <v>phone costs</v>
      </c>
      <c r="C88" s="64">
        <f>'12-Month Cash Flow'!$P$16</f>
        <v>0</v>
      </c>
      <c r="D88" s="64">
        <f>C88+(C88*Questionaire!$F$47)</f>
        <v>0</v>
      </c>
      <c r="E88" s="64">
        <f>D88+(D88*Questionaire!$F$47)</f>
        <v>0</v>
      </c>
      <c r="F88" s="64">
        <f>E88+(E88*Questionaire!$F$47)</f>
        <v>0</v>
      </c>
      <c r="G88" s="64">
        <f>F88+(F88*Questionaire!$F$47)</f>
        <v>0</v>
      </c>
      <c r="H88" s="64">
        <f>G88+(G88*Questionaire!$F$47)</f>
        <v>0</v>
      </c>
      <c r="I88" s="64">
        <f>H88+(H88*Questionaire!$F$47)</f>
        <v>0</v>
      </c>
      <c r="J88" s="64">
        <f>I88+(I88*Questionaire!$F$47)</f>
        <v>0</v>
      </c>
      <c r="K88" s="64">
        <f>J88+(J88*Questionaire!$F$47)</f>
        <v>0</v>
      </c>
      <c r="L88" s="64">
        <f>K88+(K88*Questionaire!$F$47)</f>
        <v>0</v>
      </c>
      <c r="M88" s="64">
        <f>L88+(L88*Questionaire!$F$47)</f>
        <v>0</v>
      </c>
      <c r="N88" s="64"/>
    </row>
    <row r="89" spans="2:14" ht="11.25" x14ac:dyDescent="0.2">
      <c r="B89" s="23" t="str">
        <f>Questionaire!$E$34</f>
        <v>transport costs</v>
      </c>
      <c r="C89" s="64">
        <f>'12-Month Cash Flow'!$P$17</f>
        <v>0</v>
      </c>
      <c r="D89" s="64">
        <f>C89+(C89*Questionaire!$F$47)</f>
        <v>0</v>
      </c>
      <c r="E89" s="64">
        <f>D89+(D89*Questionaire!$F$47)</f>
        <v>0</v>
      </c>
      <c r="F89" s="64">
        <f>E89+(E89*Questionaire!$F$47)</f>
        <v>0</v>
      </c>
      <c r="G89" s="64">
        <f>F89+(F89*Questionaire!$F$47)</f>
        <v>0</v>
      </c>
      <c r="H89" s="64">
        <f>G89+(G89*Questionaire!$F$47)</f>
        <v>0</v>
      </c>
      <c r="I89" s="64">
        <f>H89+(H89*Questionaire!$F$47)</f>
        <v>0</v>
      </c>
      <c r="J89" s="64">
        <f>I89+(I89*Questionaire!$F$47)</f>
        <v>0</v>
      </c>
      <c r="K89" s="64">
        <f>J89+(J89*Questionaire!$F$47)</f>
        <v>0</v>
      </c>
      <c r="L89" s="64">
        <f>K89+(K89*Questionaire!$F$47)</f>
        <v>0</v>
      </c>
      <c r="M89" s="64">
        <f>L89+(L89*Questionaire!$F$47)</f>
        <v>0</v>
      </c>
      <c r="N89" s="64"/>
    </row>
    <row r="90" spans="2:14" ht="11.25" x14ac:dyDescent="0.2">
      <c r="B90" s="23" t="str">
        <f>Questionaire!$E$35</f>
        <v>delivery costs</v>
      </c>
      <c r="C90" s="64">
        <f>'12-Month Cash Flow'!$P$18</f>
        <v>0</v>
      </c>
      <c r="D90" s="64">
        <f>C90+(C90*Questionaire!$F$47)</f>
        <v>0</v>
      </c>
      <c r="E90" s="64">
        <f>D90+(D90*Questionaire!$F$47)</f>
        <v>0</v>
      </c>
      <c r="F90" s="64">
        <f>E90+(E90*Questionaire!$F$47)</f>
        <v>0</v>
      </c>
      <c r="G90" s="64">
        <f>F90+(F90*Questionaire!$F$47)</f>
        <v>0</v>
      </c>
      <c r="H90" s="64">
        <f>G90+(G90*Questionaire!$F$47)</f>
        <v>0</v>
      </c>
      <c r="I90" s="64">
        <f>H90+(H90*Questionaire!$F$47)</f>
        <v>0</v>
      </c>
      <c r="J90" s="64">
        <f>I90+(I90*Questionaire!$F$47)</f>
        <v>0</v>
      </c>
      <c r="K90" s="64">
        <f>J90+(J90*Questionaire!$F$47)</f>
        <v>0</v>
      </c>
      <c r="L90" s="64">
        <f>K90+(K90*Questionaire!$F$47)</f>
        <v>0</v>
      </c>
      <c r="M90" s="64">
        <f>L90+(L90*Questionaire!$F$47)</f>
        <v>0</v>
      </c>
      <c r="N90" s="64"/>
    </row>
    <row r="91" spans="2:14" ht="11.25" x14ac:dyDescent="0.2">
      <c r="B91" s="23" t="str">
        <f>Questionaire!$E$36</f>
        <v>rent of business premises</v>
      </c>
      <c r="C91" s="64">
        <f>'12-Month Cash Flow'!$P$19</f>
        <v>0</v>
      </c>
      <c r="D91" s="64">
        <f>C91+(C91*Questionaire!$F$47)</f>
        <v>0</v>
      </c>
      <c r="E91" s="64">
        <f>D91+(D91*Questionaire!$F$47)</f>
        <v>0</v>
      </c>
      <c r="F91" s="64">
        <f>E91+(E91*Questionaire!$F$47)</f>
        <v>0</v>
      </c>
      <c r="G91" s="64">
        <f>F91+(F91*Questionaire!$F$47)</f>
        <v>0</v>
      </c>
      <c r="H91" s="64">
        <f>G91+(G91*Questionaire!$F$47)</f>
        <v>0</v>
      </c>
      <c r="I91" s="64">
        <f>H91+(H91*Questionaire!$F$47)</f>
        <v>0</v>
      </c>
      <c r="J91" s="64">
        <f>I91+(I91*Questionaire!$F$47)</f>
        <v>0</v>
      </c>
      <c r="K91" s="64">
        <f>J91+(J91*Questionaire!$F$47)</f>
        <v>0</v>
      </c>
      <c r="L91" s="64">
        <f>K91+(K91*Questionaire!$F$47)</f>
        <v>0</v>
      </c>
      <c r="M91" s="64">
        <f>L91+(L91*Questionaire!$F$47)</f>
        <v>0</v>
      </c>
      <c r="N91" s="64"/>
    </row>
    <row r="92" spans="2:14" ht="11.25" x14ac:dyDescent="0.2">
      <c r="B92" s="23" t="str">
        <f>Questionaire!$E$37</f>
        <v>staff salaries</v>
      </c>
      <c r="C92" s="64">
        <f>'12-Month Cash Flow'!$P$20</f>
        <v>0</v>
      </c>
      <c r="D92" s="64">
        <f>C92+(C92*Questionaire!$F$47)</f>
        <v>0</v>
      </c>
      <c r="E92" s="64">
        <f>D92+(D92*Questionaire!$F$47)</f>
        <v>0</v>
      </c>
      <c r="F92" s="64">
        <f>E92+(E92*Questionaire!$F$47)</f>
        <v>0</v>
      </c>
      <c r="G92" s="64">
        <f>F92+(F92*Questionaire!$F$47)</f>
        <v>0</v>
      </c>
      <c r="H92" s="64">
        <f>G92+(G92*Questionaire!$F$47)</f>
        <v>0</v>
      </c>
      <c r="I92" s="64">
        <f>H92+(H92*Questionaire!$F$47)</f>
        <v>0</v>
      </c>
      <c r="J92" s="64">
        <f>I92+(I92*Questionaire!$F$47)</f>
        <v>0</v>
      </c>
      <c r="K92" s="64">
        <f>J92+(J92*Questionaire!$F$47)</f>
        <v>0</v>
      </c>
      <c r="L92" s="64">
        <f>K92+(K92*Questionaire!$F$47)</f>
        <v>0</v>
      </c>
      <c r="M92" s="64">
        <f>L92+(L92*Questionaire!$F$47)</f>
        <v>0</v>
      </c>
      <c r="N92" s="64"/>
    </row>
    <row r="93" spans="2:14" ht="11.25" x14ac:dyDescent="0.2">
      <c r="B93" s="23" t="str">
        <f>Questionaire!$E$38</f>
        <v>taxes and duties</v>
      </c>
      <c r="C93" s="64">
        <f>'12-Month Cash Flow'!$P$21</f>
        <v>0</v>
      </c>
      <c r="D93" s="64">
        <f>C93+(C93*Questionaire!$F$47)</f>
        <v>0</v>
      </c>
      <c r="E93" s="64">
        <f>D93+(D93*Questionaire!$F$47)</f>
        <v>0</v>
      </c>
      <c r="F93" s="64">
        <f>E93+(E93*Questionaire!$F$47)</f>
        <v>0</v>
      </c>
      <c r="G93" s="64">
        <f>F93+(F93*Questionaire!$F$47)</f>
        <v>0</v>
      </c>
      <c r="H93" s="64">
        <f>G93+(G93*Questionaire!$F$47)</f>
        <v>0</v>
      </c>
      <c r="I93" s="64">
        <f>H93+(H93*Questionaire!$F$47)</f>
        <v>0</v>
      </c>
      <c r="J93" s="64">
        <f>I93+(I93*Questionaire!$F$47)</f>
        <v>0</v>
      </c>
      <c r="K93" s="64">
        <f>J93+(J93*Questionaire!$F$47)</f>
        <v>0</v>
      </c>
      <c r="L93" s="64">
        <f>K93+(K93*Questionaire!$F$47)</f>
        <v>0</v>
      </c>
      <c r="M93" s="64">
        <f>L93+(L93*Questionaire!$F$47)</f>
        <v>0</v>
      </c>
      <c r="N93" s="64"/>
    </row>
    <row r="94" spans="2:14" ht="11.25" x14ac:dyDescent="0.2">
      <c r="B94" s="23" t="str">
        <f>Questionaire!$E$39</f>
        <v>sub-contractors</v>
      </c>
      <c r="C94" s="64">
        <f>'12-Month Cash Flow'!$P$22</f>
        <v>0</v>
      </c>
      <c r="D94" s="64">
        <f>C94+(C94*Questionaire!$F$47)</f>
        <v>0</v>
      </c>
      <c r="E94" s="64">
        <f>D94+(D94*Questionaire!$F$47)</f>
        <v>0</v>
      </c>
      <c r="F94" s="64">
        <f>E94+(E94*Questionaire!$F$47)</f>
        <v>0</v>
      </c>
      <c r="G94" s="64">
        <f>F94+(F94*Questionaire!$F$47)</f>
        <v>0</v>
      </c>
      <c r="H94" s="64">
        <f>G94+(G94*Questionaire!$F$47)</f>
        <v>0</v>
      </c>
      <c r="I94" s="64">
        <f>H94+(H94*Questionaire!$F$47)</f>
        <v>0</v>
      </c>
      <c r="J94" s="64">
        <f>I94+(I94*Questionaire!$F$47)</f>
        <v>0</v>
      </c>
      <c r="K94" s="64">
        <f>J94+(J94*Questionaire!$F$47)</f>
        <v>0</v>
      </c>
      <c r="L94" s="64">
        <f>K94+(K94*Questionaire!$F$47)</f>
        <v>0</v>
      </c>
      <c r="M94" s="64">
        <f>L94+(L94*Questionaire!$F$47)</f>
        <v>0</v>
      </c>
      <c r="N94" s="64"/>
    </row>
    <row r="95" spans="2:14" ht="11.25" x14ac:dyDescent="0.2">
      <c r="B95" s="23" t="str">
        <f>Questionaire!$E$40</f>
        <v>advertising</v>
      </c>
      <c r="C95" s="64">
        <f>'12-Month Cash Flow'!$P$23</f>
        <v>0</v>
      </c>
      <c r="D95" s="64">
        <f>C95+(C95*Questionaire!$F$47)</f>
        <v>0</v>
      </c>
      <c r="E95" s="64">
        <f>D95+(D95*Questionaire!$F$47)</f>
        <v>0</v>
      </c>
      <c r="F95" s="64">
        <f>E95+(E95*Questionaire!$F$47)</f>
        <v>0</v>
      </c>
      <c r="G95" s="64">
        <f>F95+(F95*Questionaire!$F$47)</f>
        <v>0</v>
      </c>
      <c r="H95" s="64">
        <f>G95+(G95*Questionaire!$F$47)</f>
        <v>0</v>
      </c>
      <c r="I95" s="64">
        <f>H95+(H95*Questionaire!$F$47)</f>
        <v>0</v>
      </c>
      <c r="J95" s="64">
        <f>I95+(I95*Questionaire!$F$47)</f>
        <v>0</v>
      </c>
      <c r="K95" s="64">
        <f>J95+(J95*Questionaire!$F$47)</f>
        <v>0</v>
      </c>
      <c r="L95" s="64">
        <f>K95+(K95*Questionaire!$F$47)</f>
        <v>0</v>
      </c>
      <c r="M95" s="64">
        <f>L95+(L95*Questionaire!$F$47)</f>
        <v>0</v>
      </c>
      <c r="N95" s="64"/>
    </row>
    <row r="96" spans="2:14" ht="11.25" x14ac:dyDescent="0.2">
      <c r="B96" s="23" t="str">
        <f>Questionaire!$E$41</f>
        <v>water, electricity and other utilities</v>
      </c>
      <c r="C96" s="64">
        <f>'12-Month Cash Flow'!$P$24</f>
        <v>0</v>
      </c>
      <c r="D96" s="64">
        <f>C96+(C96*Questionaire!$F$47)</f>
        <v>0</v>
      </c>
      <c r="E96" s="64">
        <f>D96+(D96*Questionaire!$F$47)</f>
        <v>0</v>
      </c>
      <c r="F96" s="64">
        <f>E96+(E96*Questionaire!$F$47)</f>
        <v>0</v>
      </c>
      <c r="G96" s="64">
        <f>F96+(F96*Questionaire!$F$47)</f>
        <v>0</v>
      </c>
      <c r="H96" s="64">
        <f>G96+(G96*Questionaire!$F$47)</f>
        <v>0</v>
      </c>
      <c r="I96" s="64">
        <f>H96+(H96*Questionaire!$F$47)</f>
        <v>0</v>
      </c>
      <c r="J96" s="64">
        <f>I96+(I96*Questionaire!$F$47)</f>
        <v>0</v>
      </c>
      <c r="K96" s="64">
        <f>J96+(J96*Questionaire!$F$47)</f>
        <v>0</v>
      </c>
      <c r="L96" s="64">
        <f>K96+(K96*Questionaire!$F$47)</f>
        <v>0</v>
      </c>
      <c r="M96" s="64">
        <f>L96+(L96*Questionaire!$F$47)</f>
        <v>0</v>
      </c>
      <c r="N96" s="64"/>
    </row>
    <row r="97" spans="2:14" ht="11.25" x14ac:dyDescent="0.2">
      <c r="B97" s="23" t="str">
        <f>Questionaire!$E$42</f>
        <v>insurance fees</v>
      </c>
      <c r="C97" s="64">
        <f>'12-Month Cash Flow'!$P$25</f>
        <v>0</v>
      </c>
      <c r="D97" s="64">
        <f>C97+(C97*Questionaire!$F$47)</f>
        <v>0</v>
      </c>
      <c r="E97" s="64">
        <f>D97+(D97*Questionaire!$F$47)</f>
        <v>0</v>
      </c>
      <c r="F97" s="64">
        <f>E97+(E97*Questionaire!$F$47)</f>
        <v>0</v>
      </c>
      <c r="G97" s="64">
        <f>F97+(F97*Questionaire!$F$47)</f>
        <v>0</v>
      </c>
      <c r="H97" s="64">
        <f>G97+(G97*Questionaire!$F$47)</f>
        <v>0</v>
      </c>
      <c r="I97" s="64">
        <f>H97+(H97*Questionaire!$F$47)</f>
        <v>0</v>
      </c>
      <c r="J97" s="64">
        <f>I97+(I97*Questionaire!$F$47)</f>
        <v>0</v>
      </c>
      <c r="K97" s="64">
        <f>J97+(J97*Questionaire!$F$47)</f>
        <v>0</v>
      </c>
      <c r="L97" s="64">
        <f>K97+(K97*Questionaire!$F$47)</f>
        <v>0</v>
      </c>
      <c r="M97" s="64">
        <f>L97+(L97*Questionaire!$F$47)</f>
        <v>0</v>
      </c>
      <c r="N97" s="64"/>
    </row>
    <row r="98" spans="2:14" ht="11.25" x14ac:dyDescent="0.2">
      <c r="B98" s="23" t="str">
        <f>Questionaire!$E$43</f>
        <v>bookkeeping or accounting fees</v>
      </c>
      <c r="C98" s="64">
        <f>'12-Month Cash Flow'!$P$26</f>
        <v>0</v>
      </c>
      <c r="D98" s="64">
        <f>C98+(C98*Questionaire!$F$47)</f>
        <v>0</v>
      </c>
      <c r="E98" s="64">
        <f>D98+(D98*Questionaire!$F$47)</f>
        <v>0</v>
      </c>
      <c r="F98" s="64">
        <f>E98+(E98*Questionaire!$F$47)</f>
        <v>0</v>
      </c>
      <c r="G98" s="64">
        <f>F98+(F98*Questionaire!$F$47)</f>
        <v>0</v>
      </c>
      <c r="H98" s="64">
        <f>G98+(G98*Questionaire!$F$47)</f>
        <v>0</v>
      </c>
      <c r="I98" s="64">
        <f>H98+(H98*Questionaire!$F$47)</f>
        <v>0</v>
      </c>
      <c r="J98" s="64">
        <f>I98+(I98*Questionaire!$F$47)</f>
        <v>0</v>
      </c>
      <c r="K98" s="64">
        <f>J98+(J98*Questionaire!$F$47)</f>
        <v>0</v>
      </c>
      <c r="L98" s="64">
        <f>K98+(K98*Questionaire!$F$47)</f>
        <v>0</v>
      </c>
      <c r="M98" s="64">
        <f>L98+(L98*Questionaire!$F$47)</f>
        <v>0</v>
      </c>
      <c r="N98" s="64"/>
    </row>
    <row r="99" spans="2:14" ht="11.25" x14ac:dyDescent="0.2">
      <c r="B99" s="23" t="str">
        <f>Questionaire!$E$44</f>
        <v>various</v>
      </c>
      <c r="C99" s="64">
        <f>'12-Month Cash Flow'!$P$27</f>
        <v>0</v>
      </c>
      <c r="D99" s="64">
        <f>C99+(C99*Questionaire!$F$47)</f>
        <v>0</v>
      </c>
      <c r="E99" s="64">
        <f>D99+(D99*Questionaire!$F$47)</f>
        <v>0</v>
      </c>
      <c r="F99" s="64">
        <f>E99+(E99*Questionaire!$F$47)</f>
        <v>0</v>
      </c>
      <c r="G99" s="64">
        <f>F99+(F99*Questionaire!$F$47)</f>
        <v>0</v>
      </c>
      <c r="H99" s="64">
        <f>G99+(G99*Questionaire!$F$47)</f>
        <v>0</v>
      </c>
      <c r="I99" s="64">
        <f>H99+(H99*Questionaire!$F$47)</f>
        <v>0</v>
      </c>
      <c r="J99" s="64">
        <f>I99+(I99*Questionaire!$F$47)</f>
        <v>0</v>
      </c>
      <c r="K99" s="64">
        <f>J99+(J99*Questionaire!$F$47)</f>
        <v>0</v>
      </c>
      <c r="L99" s="64">
        <f>K99+(K99*Questionaire!$F$47)</f>
        <v>0</v>
      </c>
      <c r="M99" s="64">
        <f>L99+(L99*Questionaire!$F$47)</f>
        <v>0</v>
      </c>
      <c r="N99" s="64"/>
    </row>
    <row r="100" spans="2:14" ht="11.25" x14ac:dyDescent="0.2">
      <c r="B100" s="23" t="str">
        <f>Questionaire!$E$45</f>
        <v>various</v>
      </c>
      <c r="C100" s="64">
        <f>'12-Month Cash Flow'!$P$28</f>
        <v>0</v>
      </c>
      <c r="D100" s="64">
        <f>C100+(C100*Questionaire!$F$47)</f>
        <v>0</v>
      </c>
      <c r="E100" s="64">
        <f>D100+(D100*Questionaire!$F$47)</f>
        <v>0</v>
      </c>
      <c r="F100" s="64">
        <f>E100+(E100*Questionaire!$F$47)</f>
        <v>0</v>
      </c>
      <c r="G100" s="64">
        <f>F100+(F100*Questionaire!$F$47)</f>
        <v>0</v>
      </c>
      <c r="H100" s="64">
        <f>G100+(G100*Questionaire!$F$47)</f>
        <v>0</v>
      </c>
      <c r="I100" s="64">
        <f>H100+(H100*Questionaire!$F$47)</f>
        <v>0</v>
      </c>
      <c r="J100" s="64">
        <f>I100+(I100*Questionaire!$F$47)</f>
        <v>0</v>
      </c>
      <c r="K100" s="64">
        <f>J100+(J100*Questionaire!$F$47)</f>
        <v>0</v>
      </c>
      <c r="L100" s="64">
        <f>K100+(K100*Questionaire!$F$47)</f>
        <v>0</v>
      </c>
      <c r="M100" s="64">
        <f>L100+(L100*Questionaire!$F$47)</f>
        <v>0</v>
      </c>
      <c r="N100" s="64"/>
    </row>
    <row r="101" spans="2:14" ht="11.25" x14ac:dyDescent="0.2">
      <c r="B101" s="21" t="s">
        <v>82</v>
      </c>
      <c r="C101" s="63">
        <f>SUM(C85:C100)</f>
        <v>0</v>
      </c>
      <c r="D101" s="63">
        <f t="shared" ref="D101:M101" si="64">SUM(D85:D100)</f>
        <v>0</v>
      </c>
      <c r="E101" s="63">
        <f t="shared" si="64"/>
        <v>0</v>
      </c>
      <c r="F101" s="63">
        <f t="shared" si="64"/>
        <v>0</v>
      </c>
      <c r="G101" s="63">
        <f t="shared" si="64"/>
        <v>0</v>
      </c>
      <c r="H101" s="63">
        <f t="shared" si="64"/>
        <v>0</v>
      </c>
      <c r="I101" s="63">
        <f t="shared" si="64"/>
        <v>0</v>
      </c>
      <c r="J101" s="63">
        <f t="shared" si="64"/>
        <v>0</v>
      </c>
      <c r="K101" s="63">
        <f t="shared" si="64"/>
        <v>0</v>
      </c>
      <c r="L101" s="63">
        <f t="shared" si="64"/>
        <v>0</v>
      </c>
      <c r="M101" s="63">
        <f t="shared" si="64"/>
        <v>0</v>
      </c>
      <c r="N101" s="63"/>
    </row>
    <row r="102" spans="2:14" ht="11.25" x14ac:dyDescent="0.2">
      <c r="B102" s="23" t="str">
        <f>'12-Month Cash Flow'!$B$30</f>
        <v>Monthly loan repayment to 1st Bank</v>
      </c>
      <c r="C102" s="64">
        <f>'12-Month Cash Flow'!$P$30</f>
        <v>0</v>
      </c>
      <c r="D102" s="64" t="str">
        <f>IF('1st Loan Repayment'!Loan_Years&lt;2,"0",$C$30)</f>
        <v>0</v>
      </c>
      <c r="E102" s="64" t="str">
        <f>IF('1st Loan Repayment'!Loan_Years&lt;3,"0",$C$30)</f>
        <v>0</v>
      </c>
      <c r="F102" s="64" t="str">
        <f>IF('1st Loan Repayment'!Loan_Years&lt;4,"0",$C$30)</f>
        <v>0</v>
      </c>
      <c r="G102" s="64" t="str">
        <f>IF('1st Loan Repayment'!Loan_Years&lt;5,"0",$C$30)</f>
        <v>0</v>
      </c>
      <c r="H102" s="64" t="str">
        <f>IF('1st Loan Repayment'!Loan_Years&lt;6,"0",$C$30)</f>
        <v>0</v>
      </c>
      <c r="I102" s="64" t="str">
        <f>IF('1st Loan Repayment'!Loan_Years&lt;7,"0",$C$30)</f>
        <v>0</v>
      </c>
      <c r="J102" s="64" t="str">
        <f>IF('1st Loan Repayment'!Loan_Years&lt;8,"0",$C$30)</f>
        <v>0</v>
      </c>
      <c r="K102" s="64" t="str">
        <f>IF('1st Loan Repayment'!Loan_Years&lt;9,"0",$C$30)</f>
        <v>0</v>
      </c>
      <c r="L102" s="64" t="str">
        <f>IF('1st Loan Repayment'!Loan_Years&lt;10,"0",$C$30)</f>
        <v>0</v>
      </c>
      <c r="M102" s="64" t="str">
        <f>IF('1st Loan Repayment'!Loan_Years&lt;11,"0",$C$30)</f>
        <v>0</v>
      </c>
      <c r="N102" s="64"/>
    </row>
    <row r="103" spans="2:14" ht="11.25" x14ac:dyDescent="0.2">
      <c r="B103" s="23" t="str">
        <f>'12-Month Cash Flow'!$B$31</f>
        <v>Monthly loan repayment to 2nd Bank</v>
      </c>
      <c r="C103" s="64">
        <f>'12-Month Cash Flow'!$P$31</f>
        <v>0</v>
      </c>
      <c r="D103" s="64" t="str">
        <f>IF('2nd Loan Repayment'!Loan_Years&lt;2,"0",$C$31)</f>
        <v>0</v>
      </c>
      <c r="E103" s="64" t="str">
        <f>IF('2nd Loan Repayment'!Loan_Years&lt;3,"0",$C$31)</f>
        <v>0</v>
      </c>
      <c r="F103" s="64" t="str">
        <f>IF('2nd Loan Repayment'!Loan_Years&lt;4,"0",$C$31)</f>
        <v>0</v>
      </c>
      <c r="G103" s="64" t="str">
        <f>IF('2nd Loan Repayment'!Loan_Years&lt;5,"0",$C$31)</f>
        <v>0</v>
      </c>
      <c r="H103" s="64" t="str">
        <f>IF('2nd Loan Repayment'!Loan_Years&lt;6,"0",$C$31)</f>
        <v>0</v>
      </c>
      <c r="I103" s="64" t="str">
        <f>IF('2nd Loan Repayment'!Loan_Years&lt;7,"0",$C$31)</f>
        <v>0</v>
      </c>
      <c r="J103" s="64" t="str">
        <f>IF('2nd Loan Repayment'!Loan_Years&lt;8,"0",$C$31)</f>
        <v>0</v>
      </c>
      <c r="K103" s="64" t="str">
        <f>IF('2nd Loan Repayment'!Loan_Years&lt;9,"0",$C$31)</f>
        <v>0</v>
      </c>
      <c r="L103" s="64" t="str">
        <f>IF('2nd Loan Repayment'!Loan_Years&lt;10,"0",$C$31)</f>
        <v>0</v>
      </c>
      <c r="M103" s="64" t="str">
        <f>IF('2nd Loan Repayment'!Loan_Years&lt;11,"0",$C$31)</f>
        <v>0</v>
      </c>
      <c r="N103" s="64"/>
    </row>
    <row r="104" spans="2:14" ht="22.5" x14ac:dyDescent="0.2">
      <c r="B104" s="23" t="str">
        <f>Review!$B$22</f>
        <v>Monthly savings for appliance maintenance and repairs:</v>
      </c>
      <c r="C104" s="64">
        <f>'12-Month Cash Flow'!$P$32</f>
        <v>0</v>
      </c>
      <c r="D104" s="64">
        <f t="shared" ref="D104:M104" si="65">C104</f>
        <v>0</v>
      </c>
      <c r="E104" s="64">
        <f t="shared" si="65"/>
        <v>0</v>
      </c>
      <c r="F104" s="64">
        <f t="shared" si="65"/>
        <v>0</v>
      </c>
      <c r="G104" s="64">
        <f t="shared" si="65"/>
        <v>0</v>
      </c>
      <c r="H104" s="64">
        <f t="shared" si="65"/>
        <v>0</v>
      </c>
      <c r="I104" s="64">
        <f t="shared" si="65"/>
        <v>0</v>
      </c>
      <c r="J104" s="64">
        <f t="shared" si="65"/>
        <v>0</v>
      </c>
      <c r="K104" s="64">
        <f t="shared" si="65"/>
        <v>0</v>
      </c>
      <c r="L104" s="64">
        <f t="shared" si="65"/>
        <v>0</v>
      </c>
      <c r="M104" s="64">
        <f t="shared" si="65"/>
        <v>0</v>
      </c>
      <c r="N104" s="64"/>
    </row>
    <row r="105" spans="2:14" ht="22.5" x14ac:dyDescent="0.2">
      <c r="B105" s="23" t="str">
        <f>Review!$B$23</f>
        <v>Monthly savings for solar PV System maintenance and repairs:</v>
      </c>
      <c r="C105" s="64">
        <f>'12-Month Cash Flow'!$P$33</f>
        <v>0</v>
      </c>
      <c r="D105" s="64">
        <f t="shared" ref="D105:M105" si="66">C105</f>
        <v>0</v>
      </c>
      <c r="E105" s="64">
        <f t="shared" si="66"/>
        <v>0</v>
      </c>
      <c r="F105" s="64">
        <f t="shared" si="66"/>
        <v>0</v>
      </c>
      <c r="G105" s="64">
        <f t="shared" si="66"/>
        <v>0</v>
      </c>
      <c r="H105" s="64">
        <f t="shared" si="66"/>
        <v>0</v>
      </c>
      <c r="I105" s="64">
        <f t="shared" si="66"/>
        <v>0</v>
      </c>
      <c r="J105" s="64">
        <f t="shared" si="66"/>
        <v>0</v>
      </c>
      <c r="K105" s="64">
        <f t="shared" si="66"/>
        <v>0</v>
      </c>
      <c r="L105" s="64">
        <f t="shared" si="66"/>
        <v>0</v>
      </c>
      <c r="M105" s="64">
        <f t="shared" si="66"/>
        <v>0</v>
      </c>
      <c r="N105" s="64"/>
    </row>
    <row r="106" spans="2:14" ht="11.25" x14ac:dyDescent="0.2">
      <c r="B106" s="21" t="s">
        <v>83</v>
      </c>
      <c r="C106" s="63">
        <f>SUM(C101:C105)</f>
        <v>0</v>
      </c>
      <c r="D106" s="63">
        <f>SUM(D101:D105)</f>
        <v>0</v>
      </c>
      <c r="E106" s="63">
        <f>SUM(E101:E105)</f>
        <v>0</v>
      </c>
      <c r="F106" s="63">
        <f>SUM(F101:F105)</f>
        <v>0</v>
      </c>
      <c r="G106" s="63">
        <f t="shared" ref="G106" si="67">SUM(G101:G105)</f>
        <v>0</v>
      </c>
      <c r="H106" s="63">
        <f t="shared" ref="H106" si="68">SUM(H101:H105)</f>
        <v>0</v>
      </c>
      <c r="I106" s="63">
        <f t="shared" ref="I106" si="69">SUM(I101:I105)</f>
        <v>0</v>
      </c>
      <c r="J106" s="63">
        <f t="shared" ref="J106" si="70">SUM(J101:J105)</f>
        <v>0</v>
      </c>
      <c r="K106" s="63">
        <f t="shared" ref="K106" si="71">SUM(K101:K105)</f>
        <v>0</v>
      </c>
      <c r="L106" s="63">
        <f t="shared" ref="L106" si="72">SUM(L101:L105)</f>
        <v>0</v>
      </c>
      <c r="M106" s="63">
        <f t="shared" ref="M106" si="73">SUM(M101:M105)</f>
        <v>0</v>
      </c>
      <c r="N106" s="63"/>
    </row>
    <row r="107" spans="2:14" ht="11.25" x14ac:dyDescent="0.2">
      <c r="B107" s="21" t="s">
        <v>198</v>
      </c>
      <c r="C107" s="63">
        <f>C82-C106</f>
        <v>0</v>
      </c>
      <c r="D107" s="63">
        <f>(D82-D106)</f>
        <v>0</v>
      </c>
      <c r="E107" s="63">
        <f>(E82-E106)</f>
        <v>0</v>
      </c>
      <c r="F107" s="63">
        <f>(F82-F106)</f>
        <v>0</v>
      </c>
      <c r="G107" s="63">
        <f t="shared" ref="G107" si="74">(G82-G106)</f>
        <v>0</v>
      </c>
      <c r="H107" s="63">
        <f t="shared" ref="H107" si="75">(H82-H106)</f>
        <v>0</v>
      </c>
      <c r="I107" s="63">
        <f t="shared" ref="I107" si="76">(I82-I106)</f>
        <v>0</v>
      </c>
      <c r="J107" s="63">
        <f t="shared" ref="J107" si="77">(J82-J106)</f>
        <v>0</v>
      </c>
      <c r="K107" s="63">
        <f t="shared" ref="K107" si="78">(K82-K106)</f>
        <v>0</v>
      </c>
      <c r="L107" s="63">
        <f t="shared" ref="L107" si="79">(L82-L106)</f>
        <v>0</v>
      </c>
      <c r="M107" s="63">
        <f t="shared" ref="M107" si="80">(M82-M106)</f>
        <v>0</v>
      </c>
      <c r="N107" s="63"/>
    </row>
  </sheetData>
  <sheetProtection sheet="1" objects="1" scenarios="1" selectLockedCells="1" selectUnlockedCells="1"/>
  <mergeCells count="6">
    <mergeCell ref="D85:M85"/>
    <mergeCell ref="B1:N1"/>
    <mergeCell ref="B37:N37"/>
    <mergeCell ref="B73:N73"/>
    <mergeCell ref="D13:M13"/>
    <mergeCell ref="D49:M49"/>
  </mergeCells>
  <pageMargins left="0" right="0" top="0.5" bottom="0.25" header="0" footer="0"/>
  <pageSetup scale="80"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AL29"/>
  <sheetViews>
    <sheetView zoomScale="90" zoomScaleNormal="90" workbookViewId="0">
      <selection activeCell="B10" sqref="B10"/>
    </sheetView>
  </sheetViews>
  <sheetFormatPr defaultRowHeight="12.75" x14ac:dyDescent="0.2"/>
  <cols>
    <col min="1" max="1" width="32" style="25" customWidth="1"/>
    <col min="2" max="2" width="13" style="25" customWidth="1"/>
    <col min="3" max="3" width="12.85546875" style="25" customWidth="1"/>
    <col min="4" max="5" width="11" style="25" customWidth="1"/>
    <col min="6" max="16384" width="9.140625" style="25"/>
  </cols>
  <sheetData>
    <row r="1" spans="1:8" ht="23.25" x14ac:dyDescent="0.35">
      <c r="A1" s="342" t="s">
        <v>92</v>
      </c>
      <c r="B1" s="342"/>
      <c r="C1" s="342"/>
      <c r="D1" s="342"/>
      <c r="E1" s="342"/>
      <c r="F1" s="342"/>
      <c r="G1" s="342"/>
      <c r="H1" s="342"/>
    </row>
    <row r="2" spans="1:8" ht="13.5" thickBot="1" x14ac:dyDescent="0.25"/>
    <row r="3" spans="1:8" x14ac:dyDescent="0.2">
      <c r="A3" s="26" t="s">
        <v>97</v>
      </c>
      <c r="B3" s="27" t="s">
        <v>94</v>
      </c>
      <c r="C3" s="27" t="s">
        <v>93</v>
      </c>
      <c r="D3" s="27" t="s">
        <v>95</v>
      </c>
      <c r="E3" s="27" t="s">
        <v>472</v>
      </c>
      <c r="F3" s="28" t="s">
        <v>84</v>
      </c>
    </row>
    <row r="4" spans="1:8" x14ac:dyDescent="0.2">
      <c r="A4" s="29">
        <f>Questionaire!F50</f>
        <v>0</v>
      </c>
      <c r="B4" s="30">
        <f>Questionaire!F52</f>
        <v>0</v>
      </c>
      <c r="C4" s="30">
        <f>Questionaire!F55</f>
        <v>0</v>
      </c>
      <c r="D4" s="30">
        <f>Questionaire!F54</f>
        <v>0</v>
      </c>
      <c r="E4" s="269" t="str">
        <f>IF(Questionaire!F53="AC","AC","")</f>
        <v/>
      </c>
      <c r="F4" s="31">
        <f>(B4*C4*D4)</f>
        <v>0</v>
      </c>
    </row>
    <row r="5" spans="1:8" x14ac:dyDescent="0.2">
      <c r="A5" s="29">
        <f>Questionaire!F58</f>
        <v>0</v>
      </c>
      <c r="B5" s="30">
        <f>Questionaire!F60</f>
        <v>0</v>
      </c>
      <c r="C5" s="30">
        <f>Questionaire!F63</f>
        <v>0</v>
      </c>
      <c r="D5" s="30">
        <f>Questionaire!F62</f>
        <v>0</v>
      </c>
      <c r="E5" s="269" t="str">
        <f>IF(Questionaire!F61="AC","AC","")</f>
        <v/>
      </c>
      <c r="F5" s="31">
        <f>(B5*C5*D5)</f>
        <v>0</v>
      </c>
    </row>
    <row r="6" spans="1:8" x14ac:dyDescent="0.2">
      <c r="A6" s="29">
        <f>Questionaire!F66</f>
        <v>0</v>
      </c>
      <c r="B6" s="30">
        <f>Questionaire!F68</f>
        <v>0</v>
      </c>
      <c r="C6" s="30">
        <f>Questionaire!F71</f>
        <v>0</v>
      </c>
      <c r="D6" s="30">
        <f>Questionaire!F70</f>
        <v>0</v>
      </c>
      <c r="E6" s="269" t="str">
        <f>IF(Questionaire!F69="AC","AC","")</f>
        <v/>
      </c>
      <c r="F6" s="31">
        <f>(B6*C6*D6)</f>
        <v>0</v>
      </c>
    </row>
    <row r="7" spans="1:8" x14ac:dyDescent="0.2">
      <c r="A7" s="29">
        <f>Questionaire!F74</f>
        <v>0</v>
      </c>
      <c r="B7" s="30">
        <f>Questionaire!F76</f>
        <v>0</v>
      </c>
      <c r="C7" s="30">
        <f>Questionaire!F79</f>
        <v>0</v>
      </c>
      <c r="D7" s="30">
        <f>Questionaire!F78</f>
        <v>0</v>
      </c>
      <c r="E7" s="269" t="str">
        <f>IF(Questionaire!F77="AC","AC","")</f>
        <v/>
      </c>
      <c r="F7" s="31">
        <f>(B7*C7*D7)</f>
        <v>0</v>
      </c>
    </row>
    <row r="8" spans="1:8" x14ac:dyDescent="0.2">
      <c r="A8" s="32" t="s">
        <v>96</v>
      </c>
      <c r="B8" s="33">
        <f>SUM(B4:B7)</f>
        <v>0</v>
      </c>
      <c r="C8" s="33">
        <f t="shared" ref="C8:D8" si="0">SUM(C4:C7)</f>
        <v>0</v>
      </c>
      <c r="D8" s="33">
        <f t="shared" si="0"/>
        <v>0</v>
      </c>
      <c r="E8" s="34"/>
      <c r="F8" s="35">
        <f>SUM(F4:F7)</f>
        <v>0</v>
      </c>
    </row>
    <row r="9" spans="1:8" x14ac:dyDescent="0.2">
      <c r="A9" s="36" t="s">
        <v>457</v>
      </c>
      <c r="B9" s="261">
        <f>Questionaire!$G$83</f>
        <v>5</v>
      </c>
      <c r="C9" s="37" t="s">
        <v>20</v>
      </c>
      <c r="D9" s="37"/>
      <c r="E9" s="30"/>
      <c r="F9" s="127"/>
    </row>
    <row r="10" spans="1:8" x14ac:dyDescent="0.2">
      <c r="A10" s="36" t="s">
        <v>463</v>
      </c>
      <c r="B10" s="290">
        <v>0.2</v>
      </c>
      <c r="C10" s="37" t="s">
        <v>0</v>
      </c>
      <c r="D10" s="37"/>
      <c r="E10" s="30"/>
      <c r="F10" s="127"/>
    </row>
    <row r="11" spans="1:8" x14ac:dyDescent="0.2">
      <c r="A11" s="36" t="s">
        <v>455</v>
      </c>
      <c r="B11" s="266">
        <f>(B15/B9)+((B15/B9)*B10)</f>
        <v>0</v>
      </c>
      <c r="C11" s="37" t="s">
        <v>374</v>
      </c>
      <c r="D11" s="37"/>
      <c r="F11" s="127"/>
    </row>
    <row r="12" spans="1:8" x14ac:dyDescent="0.2">
      <c r="A12" s="36" t="s">
        <v>100</v>
      </c>
      <c r="B12" s="262" t="str">
        <f>IF(COUNTIF(E4:E7,"AC"),"Yes","No")</f>
        <v>No</v>
      </c>
      <c r="C12" s="37"/>
      <c r="D12" s="37"/>
      <c r="E12" s="30"/>
      <c r="F12" s="127"/>
    </row>
    <row r="13" spans="1:8" x14ac:dyDescent="0.2">
      <c r="A13" s="36" t="s">
        <v>102</v>
      </c>
      <c r="B13" s="261">
        <f>Questionaire!F85</f>
        <v>1</v>
      </c>
      <c r="C13" s="37"/>
      <c r="D13" s="37"/>
      <c r="E13" s="37"/>
      <c r="F13" s="31"/>
    </row>
    <row r="14" spans="1:8" x14ac:dyDescent="0.2">
      <c r="A14" s="41" t="s">
        <v>464</v>
      </c>
      <c r="B14" s="290">
        <v>0.6</v>
      </c>
      <c r="C14" s="37" t="s">
        <v>0</v>
      </c>
      <c r="E14" s="37"/>
      <c r="F14" s="31"/>
    </row>
    <row r="15" spans="1:8" ht="13.5" thickBot="1" x14ac:dyDescent="0.25">
      <c r="A15" s="38" t="s">
        <v>128</v>
      </c>
      <c r="B15" s="263">
        <f>((F8*B13)+((F8*B13)/B14))</f>
        <v>0</v>
      </c>
      <c r="C15" s="39" t="s">
        <v>129</v>
      </c>
      <c r="D15" s="39"/>
      <c r="E15" s="39"/>
      <c r="F15" s="40"/>
    </row>
    <row r="16" spans="1:8" x14ac:dyDescent="0.2">
      <c r="A16" s="41"/>
      <c r="B16" s="42"/>
      <c r="C16" s="42"/>
      <c r="D16" s="42"/>
      <c r="E16" s="42"/>
    </row>
    <row r="17" spans="1:38" ht="13.5" thickBot="1" x14ac:dyDescent="0.25">
      <c r="A17" s="41"/>
      <c r="B17" s="42"/>
      <c r="C17" s="42"/>
      <c r="D17" s="42"/>
      <c r="E17" s="42"/>
    </row>
    <row r="18" spans="1:38" ht="39.75" customHeight="1" x14ac:dyDescent="0.2">
      <c r="A18" s="43"/>
      <c r="B18" s="44" t="s">
        <v>140</v>
      </c>
      <c r="C18" s="44" t="s">
        <v>142</v>
      </c>
      <c r="D18" s="44" t="s">
        <v>141</v>
      </c>
      <c r="E18" s="45" t="s">
        <v>237</v>
      </c>
    </row>
    <row r="19" spans="1:38" x14ac:dyDescent="0.2">
      <c r="A19" s="29">
        <f>Questionaire!F91</f>
        <v>0</v>
      </c>
      <c r="B19" s="30">
        <f>Questionaire!F94</f>
        <v>0</v>
      </c>
      <c r="C19" s="30">
        <f>Questionaire!F93</f>
        <v>0</v>
      </c>
      <c r="D19" s="30">
        <f>Questionaire!F92</f>
        <v>0</v>
      </c>
      <c r="E19" s="71">
        <f>Questionaire!$F$47</f>
        <v>0</v>
      </c>
    </row>
    <row r="20" spans="1:38" ht="13.5" thickBot="1" x14ac:dyDescent="0.25">
      <c r="A20" s="46" t="s">
        <v>139</v>
      </c>
      <c r="B20" s="47">
        <f>Questionaire!F86</f>
        <v>0</v>
      </c>
      <c r="C20" s="48">
        <f>(Questionaire!F87/36)</f>
        <v>0</v>
      </c>
      <c r="D20" s="47">
        <v>0</v>
      </c>
      <c r="E20" s="72">
        <f>Questionaire!$F$47</f>
        <v>0</v>
      </c>
    </row>
    <row r="21" spans="1:38" ht="13.5" thickBot="1" x14ac:dyDescent="0.25"/>
    <row r="22" spans="1:38" ht="33.75" customHeight="1" x14ac:dyDescent="0.2">
      <c r="A22" s="418" t="s">
        <v>403</v>
      </c>
      <c r="B22" s="419"/>
      <c r="C22" s="419"/>
      <c r="D22" s="419"/>
      <c r="E22" s="419"/>
      <c r="F22" s="419"/>
      <c r="G22" s="49" t="s">
        <v>125</v>
      </c>
      <c r="H22" s="49"/>
      <c r="I22" s="49">
        <f>Questionaire!E5</f>
        <v>0</v>
      </c>
      <c r="J22" s="50"/>
      <c r="K22" s="50"/>
      <c r="L22" s="50"/>
      <c r="M22" s="49"/>
      <c r="N22" s="51"/>
      <c r="O22" s="52"/>
      <c r="P22" s="53"/>
      <c r="Q22" s="53"/>
      <c r="R22" s="53"/>
      <c r="S22" s="53"/>
      <c r="T22" s="53"/>
      <c r="U22" s="53"/>
      <c r="V22" s="53"/>
      <c r="W22" s="53"/>
      <c r="X22" s="53"/>
      <c r="Y22" s="53"/>
      <c r="Z22" s="53"/>
      <c r="AA22" s="53"/>
      <c r="AB22" s="53"/>
      <c r="AC22" s="53"/>
      <c r="AD22" s="53"/>
      <c r="AE22" s="53"/>
      <c r="AF22" s="53"/>
      <c r="AG22" s="53"/>
      <c r="AH22" s="53"/>
      <c r="AI22" s="53"/>
      <c r="AJ22" s="53"/>
      <c r="AK22" s="53"/>
      <c r="AL22" s="54"/>
    </row>
    <row r="23" spans="1:38" ht="22.5" x14ac:dyDescent="0.2">
      <c r="A23" s="55"/>
      <c r="B23" s="56" t="s">
        <v>138</v>
      </c>
      <c r="C23" s="57" t="s">
        <v>145</v>
      </c>
      <c r="D23" s="57" t="s">
        <v>146</v>
      </c>
      <c r="E23" s="57" t="s">
        <v>147</v>
      </c>
      <c r="F23" s="57" t="s">
        <v>148</v>
      </c>
      <c r="G23" s="57" t="s">
        <v>149</v>
      </c>
      <c r="H23" s="57" t="s">
        <v>150</v>
      </c>
      <c r="I23" s="57" t="s">
        <v>151</v>
      </c>
      <c r="J23" s="57" t="s">
        <v>152</v>
      </c>
      <c r="K23" s="57" t="s">
        <v>153</v>
      </c>
      <c r="L23" s="57" t="s">
        <v>154</v>
      </c>
      <c r="M23" s="57" t="s">
        <v>155</v>
      </c>
      <c r="N23" s="57" t="s">
        <v>156</v>
      </c>
      <c r="O23" s="57" t="s">
        <v>157</v>
      </c>
      <c r="P23" s="57" t="s">
        <v>158</v>
      </c>
      <c r="Q23" s="57" t="s">
        <v>159</v>
      </c>
      <c r="R23" s="57" t="s">
        <v>160</v>
      </c>
      <c r="S23" s="57" t="s">
        <v>161</v>
      </c>
      <c r="T23" s="57" t="s">
        <v>162</v>
      </c>
      <c r="U23" s="57" t="s">
        <v>163</v>
      </c>
      <c r="V23" s="57" t="s">
        <v>164</v>
      </c>
      <c r="W23" s="57" t="s">
        <v>165</v>
      </c>
      <c r="X23" s="57" t="s">
        <v>166</v>
      </c>
      <c r="Y23" s="57" t="s">
        <v>167</v>
      </c>
      <c r="Z23" s="57" t="s">
        <v>168</v>
      </c>
      <c r="AA23" s="57" t="s">
        <v>169</v>
      </c>
      <c r="AB23" s="57" t="s">
        <v>170</v>
      </c>
      <c r="AC23" s="57" t="s">
        <v>171</v>
      </c>
      <c r="AD23" s="57" t="s">
        <v>172</v>
      </c>
      <c r="AE23" s="57" t="s">
        <v>173</v>
      </c>
      <c r="AF23" s="57" t="s">
        <v>174</v>
      </c>
      <c r="AG23" s="57" t="s">
        <v>175</v>
      </c>
      <c r="AH23" s="57" t="s">
        <v>176</v>
      </c>
      <c r="AI23" s="57" t="s">
        <v>177</v>
      </c>
      <c r="AJ23" s="57" t="s">
        <v>178</v>
      </c>
      <c r="AK23" s="57" t="s">
        <v>179</v>
      </c>
      <c r="AL23" s="58" t="s">
        <v>180</v>
      </c>
    </row>
    <row r="24" spans="1:38" x14ac:dyDescent="0.2">
      <c r="A24" s="59">
        <f>A19</f>
        <v>0</v>
      </c>
      <c r="B24" s="60">
        <f>B19</f>
        <v>0</v>
      </c>
      <c r="C24" s="60">
        <f>B24+$C$19+$D$19+(($C$19+$D$19)*($E$19/12))</f>
        <v>0</v>
      </c>
      <c r="D24" s="60">
        <f>C24+$C$19+$D$19+(($C$19+$D$19)*($E$19/12))</f>
        <v>0</v>
      </c>
      <c r="E24" s="60">
        <f>D24+$C$19+$D$19+(($C$19+$D$19)*$E$19/12)</f>
        <v>0</v>
      </c>
      <c r="F24" s="60">
        <f t="shared" ref="F24:AL24" si="1">E24+$C$19+$D$19+(($C$19+$D$19)*$E$19/12)</f>
        <v>0</v>
      </c>
      <c r="G24" s="60">
        <f t="shared" si="1"/>
        <v>0</v>
      </c>
      <c r="H24" s="60">
        <f t="shared" si="1"/>
        <v>0</v>
      </c>
      <c r="I24" s="60">
        <f t="shared" si="1"/>
        <v>0</v>
      </c>
      <c r="J24" s="60">
        <f t="shared" si="1"/>
        <v>0</v>
      </c>
      <c r="K24" s="60">
        <f t="shared" si="1"/>
        <v>0</v>
      </c>
      <c r="L24" s="60">
        <f t="shared" si="1"/>
        <v>0</v>
      </c>
      <c r="M24" s="60">
        <f t="shared" si="1"/>
        <v>0</v>
      </c>
      <c r="N24" s="60">
        <f t="shared" si="1"/>
        <v>0</v>
      </c>
      <c r="O24" s="60">
        <f t="shared" si="1"/>
        <v>0</v>
      </c>
      <c r="P24" s="60">
        <f t="shared" si="1"/>
        <v>0</v>
      </c>
      <c r="Q24" s="60">
        <f t="shared" si="1"/>
        <v>0</v>
      </c>
      <c r="R24" s="60">
        <f t="shared" si="1"/>
        <v>0</v>
      </c>
      <c r="S24" s="60">
        <f t="shared" si="1"/>
        <v>0</v>
      </c>
      <c r="T24" s="60">
        <f t="shared" si="1"/>
        <v>0</v>
      </c>
      <c r="U24" s="60">
        <f t="shared" si="1"/>
        <v>0</v>
      </c>
      <c r="V24" s="60">
        <f t="shared" si="1"/>
        <v>0</v>
      </c>
      <c r="W24" s="60">
        <f t="shared" si="1"/>
        <v>0</v>
      </c>
      <c r="X24" s="60">
        <f t="shared" si="1"/>
        <v>0</v>
      </c>
      <c r="Y24" s="60">
        <f t="shared" si="1"/>
        <v>0</v>
      </c>
      <c r="Z24" s="60">
        <f t="shared" si="1"/>
        <v>0</v>
      </c>
      <c r="AA24" s="60">
        <f t="shared" si="1"/>
        <v>0</v>
      </c>
      <c r="AB24" s="60">
        <f t="shared" si="1"/>
        <v>0</v>
      </c>
      <c r="AC24" s="60">
        <f t="shared" si="1"/>
        <v>0</v>
      </c>
      <c r="AD24" s="60">
        <f t="shared" si="1"/>
        <v>0</v>
      </c>
      <c r="AE24" s="60">
        <f t="shared" si="1"/>
        <v>0</v>
      </c>
      <c r="AF24" s="60">
        <f t="shared" si="1"/>
        <v>0</v>
      </c>
      <c r="AG24" s="60">
        <f t="shared" si="1"/>
        <v>0</v>
      </c>
      <c r="AH24" s="60">
        <f t="shared" si="1"/>
        <v>0</v>
      </c>
      <c r="AI24" s="60">
        <f t="shared" si="1"/>
        <v>0</v>
      </c>
      <c r="AJ24" s="60">
        <f t="shared" si="1"/>
        <v>0</v>
      </c>
      <c r="AK24" s="60">
        <f t="shared" si="1"/>
        <v>0</v>
      </c>
      <c r="AL24" s="74">
        <f t="shared" si="1"/>
        <v>0</v>
      </c>
    </row>
    <row r="25" spans="1:38" ht="13.5" thickBot="1" x14ac:dyDescent="0.25">
      <c r="A25" s="61" t="str">
        <f>A20</f>
        <v>PV System</v>
      </c>
      <c r="B25" s="62">
        <f>B20</f>
        <v>0</v>
      </c>
      <c r="C25" s="75">
        <f>B25+$C$20+$D$20+(($C$20+$D$20)*($E$20/12))</f>
        <v>0</v>
      </c>
      <c r="D25" s="75">
        <f>C25+$C$20+$D$20+(($C$20+$D$20)*($E$20/12))</f>
        <v>0</v>
      </c>
      <c r="E25" s="75">
        <f t="shared" ref="E25:AL25" si="2">D25+$C$20+$D$20+(($C$20+$D$20)*($E$20/12))</f>
        <v>0</v>
      </c>
      <c r="F25" s="75">
        <f t="shared" si="2"/>
        <v>0</v>
      </c>
      <c r="G25" s="75">
        <f t="shared" si="2"/>
        <v>0</v>
      </c>
      <c r="H25" s="75">
        <f t="shared" si="2"/>
        <v>0</v>
      </c>
      <c r="I25" s="75">
        <f t="shared" si="2"/>
        <v>0</v>
      </c>
      <c r="J25" s="75">
        <f t="shared" si="2"/>
        <v>0</v>
      </c>
      <c r="K25" s="75">
        <f t="shared" si="2"/>
        <v>0</v>
      </c>
      <c r="L25" s="75">
        <f t="shared" si="2"/>
        <v>0</v>
      </c>
      <c r="M25" s="75">
        <f t="shared" si="2"/>
        <v>0</v>
      </c>
      <c r="N25" s="75">
        <f t="shared" si="2"/>
        <v>0</v>
      </c>
      <c r="O25" s="75">
        <f t="shared" si="2"/>
        <v>0</v>
      </c>
      <c r="P25" s="75">
        <f t="shared" si="2"/>
        <v>0</v>
      </c>
      <c r="Q25" s="75">
        <f t="shared" si="2"/>
        <v>0</v>
      </c>
      <c r="R25" s="75">
        <f t="shared" si="2"/>
        <v>0</v>
      </c>
      <c r="S25" s="75">
        <f t="shared" si="2"/>
        <v>0</v>
      </c>
      <c r="T25" s="75">
        <f t="shared" si="2"/>
        <v>0</v>
      </c>
      <c r="U25" s="75">
        <f t="shared" si="2"/>
        <v>0</v>
      </c>
      <c r="V25" s="75">
        <f t="shared" si="2"/>
        <v>0</v>
      </c>
      <c r="W25" s="75">
        <f t="shared" si="2"/>
        <v>0</v>
      </c>
      <c r="X25" s="75">
        <f t="shared" si="2"/>
        <v>0</v>
      </c>
      <c r="Y25" s="75">
        <f t="shared" si="2"/>
        <v>0</v>
      </c>
      <c r="Z25" s="75">
        <f t="shared" si="2"/>
        <v>0</v>
      </c>
      <c r="AA25" s="75">
        <f t="shared" si="2"/>
        <v>0</v>
      </c>
      <c r="AB25" s="75">
        <f t="shared" si="2"/>
        <v>0</v>
      </c>
      <c r="AC25" s="75">
        <f t="shared" si="2"/>
        <v>0</v>
      </c>
      <c r="AD25" s="75">
        <f t="shared" si="2"/>
        <v>0</v>
      </c>
      <c r="AE25" s="75">
        <f t="shared" si="2"/>
        <v>0</v>
      </c>
      <c r="AF25" s="75">
        <f t="shared" si="2"/>
        <v>0</v>
      </c>
      <c r="AG25" s="75">
        <f t="shared" si="2"/>
        <v>0</v>
      </c>
      <c r="AH25" s="75">
        <f t="shared" si="2"/>
        <v>0</v>
      </c>
      <c r="AI25" s="75">
        <f t="shared" si="2"/>
        <v>0</v>
      </c>
      <c r="AJ25" s="75">
        <f t="shared" si="2"/>
        <v>0</v>
      </c>
      <c r="AK25" s="75">
        <f t="shared" si="2"/>
        <v>0</v>
      </c>
      <c r="AL25" s="76">
        <f t="shared" si="2"/>
        <v>0</v>
      </c>
    </row>
    <row r="26" spans="1:38" x14ac:dyDescent="0.2">
      <c r="A26" s="41" t="s">
        <v>365</v>
      </c>
      <c r="B26" s="25" t="b">
        <f>IF(B24&gt;B25,TRUE)</f>
        <v>0</v>
      </c>
      <c r="C26" s="25" t="b">
        <f t="shared" ref="C26:AA26" si="3">IF(C24&gt;C25,TRUE)</f>
        <v>0</v>
      </c>
      <c r="D26" s="25" t="b">
        <f t="shared" si="3"/>
        <v>0</v>
      </c>
      <c r="E26" s="25" t="b">
        <f t="shared" si="3"/>
        <v>0</v>
      </c>
      <c r="F26" s="25" t="b">
        <f t="shared" si="3"/>
        <v>0</v>
      </c>
      <c r="G26" s="25" t="b">
        <f t="shared" si="3"/>
        <v>0</v>
      </c>
      <c r="H26" s="25" t="b">
        <f t="shared" si="3"/>
        <v>0</v>
      </c>
      <c r="I26" s="25" t="b">
        <f t="shared" si="3"/>
        <v>0</v>
      </c>
      <c r="J26" s="25" t="b">
        <f t="shared" si="3"/>
        <v>0</v>
      </c>
      <c r="K26" s="25" t="b">
        <f t="shared" si="3"/>
        <v>0</v>
      </c>
      <c r="L26" s="25" t="b">
        <f t="shared" si="3"/>
        <v>0</v>
      </c>
      <c r="M26" s="25" t="b">
        <f t="shared" si="3"/>
        <v>0</v>
      </c>
      <c r="N26" s="25" t="b">
        <f t="shared" si="3"/>
        <v>0</v>
      </c>
      <c r="O26" s="25" t="b">
        <f t="shared" si="3"/>
        <v>0</v>
      </c>
      <c r="P26" s="25" t="b">
        <f t="shared" si="3"/>
        <v>0</v>
      </c>
      <c r="Q26" s="25" t="b">
        <f t="shared" si="3"/>
        <v>0</v>
      </c>
      <c r="R26" s="25" t="b">
        <f t="shared" si="3"/>
        <v>0</v>
      </c>
      <c r="S26" s="25" t="b">
        <f t="shared" si="3"/>
        <v>0</v>
      </c>
      <c r="T26" s="25" t="b">
        <f t="shared" si="3"/>
        <v>0</v>
      </c>
      <c r="U26" s="25" t="b">
        <f t="shared" si="3"/>
        <v>0</v>
      </c>
      <c r="V26" s="25" t="b">
        <f t="shared" si="3"/>
        <v>0</v>
      </c>
      <c r="W26" s="25" t="b">
        <f t="shared" si="3"/>
        <v>0</v>
      </c>
      <c r="X26" s="25" t="b">
        <f t="shared" si="3"/>
        <v>0</v>
      </c>
      <c r="Y26" s="25" t="b">
        <f t="shared" si="3"/>
        <v>0</v>
      </c>
      <c r="Z26" s="25" t="b">
        <f t="shared" si="3"/>
        <v>0</v>
      </c>
      <c r="AA26" s="25" t="b">
        <f t="shared" si="3"/>
        <v>0</v>
      </c>
      <c r="AB26" s="25" t="b">
        <f>IF(AB24&gt;AB25,TRUE)</f>
        <v>0</v>
      </c>
      <c r="AC26" s="25" t="b">
        <f t="shared" ref="AC26" si="4">IF(AC24&gt;AC25,TRUE)</f>
        <v>0</v>
      </c>
      <c r="AD26" s="25" t="b">
        <f t="shared" ref="AD26" si="5">IF(AD24&gt;AD25,TRUE)</f>
        <v>0</v>
      </c>
      <c r="AE26" s="25" t="b">
        <f t="shared" ref="AE26" si="6">IF(AE24&gt;AE25,TRUE)</f>
        <v>0</v>
      </c>
      <c r="AF26" s="25" t="b">
        <f t="shared" ref="AF26" si="7">IF(AF24&gt;AF25,TRUE)</f>
        <v>0</v>
      </c>
      <c r="AG26" s="25" t="b">
        <f t="shared" ref="AG26" si="8">IF(AG24&gt;AG25,TRUE)</f>
        <v>0</v>
      </c>
      <c r="AH26" s="25" t="b">
        <f t="shared" ref="AH26" si="9">IF(AH24&gt;AH25,TRUE)</f>
        <v>0</v>
      </c>
      <c r="AI26" s="25" t="b">
        <f t="shared" ref="AI26" si="10">IF(AI24&gt;AI25,TRUE)</f>
        <v>0</v>
      </c>
      <c r="AJ26" s="25" t="b">
        <f t="shared" ref="AJ26" si="11">IF(AJ24&gt;AJ25,TRUE)</f>
        <v>0</v>
      </c>
      <c r="AK26" s="25" t="b">
        <f t="shared" ref="AK26" si="12">IF(AK24&gt;AK25,TRUE)</f>
        <v>0</v>
      </c>
      <c r="AL26" s="25" t="b">
        <f t="shared" ref="AL26" si="13">IF(AL24&gt;AL25,TRUE)</f>
        <v>0</v>
      </c>
    </row>
    <row r="27" spans="1:38" x14ac:dyDescent="0.2">
      <c r="A27" s="41" t="s">
        <v>366</v>
      </c>
      <c r="B27" s="87">
        <f>37-(COUNTIF(C26:AL26,"TRUE"))</f>
        <v>37</v>
      </c>
    </row>
    <row r="29" spans="1:38" x14ac:dyDescent="0.2">
      <c r="C29" s="73"/>
    </row>
  </sheetData>
  <sheetProtection sheet="1" objects="1" scenarios="1" selectLockedCells="1"/>
  <mergeCells count="2">
    <mergeCell ref="A1:H1"/>
    <mergeCell ref="A22:F22"/>
  </mergeCells>
  <pageMargins left="0.7" right="0.7" top="0.75" bottom="0.75" header="0.3" footer="0.3"/>
  <pageSetup paperSize="9" orientation="portrait"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L399"/>
  <sheetViews>
    <sheetView showGridLines="0" zoomScale="60" zoomScaleNormal="60" workbookViewId="0">
      <selection activeCell="M25" sqref="M25"/>
    </sheetView>
  </sheetViews>
  <sheetFormatPr defaultRowHeight="12.75" x14ac:dyDescent="0.2"/>
  <cols>
    <col min="1" max="1" width="6.42578125" style="321" customWidth="1"/>
    <col min="2" max="2" width="13.28515625" style="291" customWidth="1"/>
    <col min="3" max="3" width="15.42578125" style="291" customWidth="1"/>
    <col min="4" max="4" width="14" style="291" customWidth="1"/>
    <col min="5" max="5" width="14.140625" style="291" customWidth="1"/>
    <col min="6" max="6" width="14.42578125" style="291" customWidth="1"/>
    <col min="7" max="7" width="14.140625" style="291" customWidth="1"/>
    <col min="8" max="9" width="13.5703125" style="291" customWidth="1"/>
    <col min="10" max="10" width="13" style="291" customWidth="1"/>
    <col min="11" max="11" width="6.140625" style="291" customWidth="1"/>
    <col min="12" max="12" width="9.140625" style="292"/>
    <col min="13" max="13" width="15.28515625" style="292" customWidth="1"/>
    <col min="14" max="16384" width="9.140625" style="292"/>
  </cols>
  <sheetData>
    <row r="1" spans="1:11" ht="24" customHeight="1" x14ac:dyDescent="0.35">
      <c r="A1" s="421" t="s">
        <v>85</v>
      </c>
      <c r="B1" s="421"/>
      <c r="C1" s="421"/>
      <c r="D1" s="421"/>
      <c r="E1" s="421"/>
      <c r="F1" s="421"/>
      <c r="G1" s="421"/>
      <c r="H1" s="421"/>
      <c r="I1" s="421"/>
      <c r="J1" s="421"/>
    </row>
    <row r="2" spans="1:11" ht="12.75" customHeight="1" x14ac:dyDescent="0.2">
      <c r="A2" s="293" t="s">
        <v>86</v>
      </c>
      <c r="B2" s="294">
        <f>Questionaire!F103</f>
        <v>0</v>
      </c>
      <c r="C2" s="295"/>
      <c r="D2" s="295"/>
      <c r="E2" s="295"/>
      <c r="F2" s="295"/>
      <c r="G2" s="295"/>
      <c r="H2" s="295"/>
      <c r="I2" s="295"/>
      <c r="J2" s="295"/>
    </row>
    <row r="3" spans="1:11" ht="12.75" customHeight="1" x14ac:dyDescent="0.2">
      <c r="A3" s="296"/>
      <c r="B3" s="297"/>
      <c r="C3" s="297"/>
      <c r="D3" s="297"/>
      <c r="E3" s="297"/>
      <c r="F3" s="297"/>
      <c r="G3" s="297"/>
      <c r="H3" s="297"/>
      <c r="I3" s="297"/>
      <c r="J3" s="297"/>
    </row>
    <row r="4" spans="1:11" ht="14.25" customHeight="1" x14ac:dyDescent="0.2">
      <c r="A4" s="298"/>
      <c r="B4" s="420" t="s">
        <v>54</v>
      </c>
      <c r="C4" s="420"/>
      <c r="D4" s="420"/>
      <c r="E4" s="298"/>
      <c r="F4" s="420" t="s">
        <v>55</v>
      </c>
      <c r="G4" s="420"/>
      <c r="H4" s="420"/>
      <c r="I4" s="299"/>
      <c r="J4" s="298"/>
      <c r="K4" s="300"/>
    </row>
    <row r="5" spans="1:11" x14ac:dyDescent="0.2">
      <c r="A5" s="298"/>
      <c r="B5" s="298"/>
      <c r="C5" s="301" t="s">
        <v>56</v>
      </c>
      <c r="D5" s="302">
        <f>E5</f>
        <v>0</v>
      </c>
      <c r="E5" s="303">
        <f>Questionaire!$F$104</f>
        <v>0</v>
      </c>
      <c r="F5" s="298"/>
      <c r="G5" s="301" t="s">
        <v>57</v>
      </c>
      <c r="H5" s="304" t="str">
        <f>IF(Values_Entered,-PMT(Interest_Rate/Num_Pmt_Per_Year,Loan_Years*Num_Pmt_Per_Year,Loan_Amount),"0")</f>
        <v>0</v>
      </c>
      <c r="I5" s="304"/>
      <c r="J5" s="298"/>
      <c r="K5" s="300"/>
    </row>
    <row r="6" spans="1:11" x14ac:dyDescent="0.2">
      <c r="A6" s="298"/>
      <c r="B6" s="298"/>
      <c r="C6" s="301" t="s">
        <v>58</v>
      </c>
      <c r="D6" s="305">
        <f>E6</f>
        <v>0</v>
      </c>
      <c r="E6" s="303">
        <f>Questionaire!$F$105</f>
        <v>0</v>
      </c>
      <c r="F6" s="298"/>
      <c r="G6" s="301" t="s">
        <v>59</v>
      </c>
      <c r="H6" s="306" t="str">
        <f>IF(Values_Entered,Loan_Years*Num_Pmt_Per_Year,"")</f>
        <v/>
      </c>
      <c r="I6" s="306"/>
      <c r="J6" s="307"/>
      <c r="K6" s="300"/>
    </row>
    <row r="7" spans="1:11" x14ac:dyDescent="0.2">
      <c r="A7" s="298"/>
      <c r="B7" s="298"/>
      <c r="C7" s="301" t="s">
        <v>60</v>
      </c>
      <c r="D7" s="306">
        <f>E7</f>
        <v>0</v>
      </c>
      <c r="E7" s="303">
        <f>Questionaire!$F$106</f>
        <v>0</v>
      </c>
      <c r="F7" s="298"/>
      <c r="G7" s="301" t="s">
        <v>61</v>
      </c>
      <c r="H7" s="306" t="str">
        <f>IF(Values_Entered,Number_of_Payments,"")</f>
        <v/>
      </c>
      <c r="I7" s="306"/>
      <c r="J7" s="307"/>
      <c r="K7" s="300"/>
    </row>
    <row r="8" spans="1:11" x14ac:dyDescent="0.2">
      <c r="A8" s="298"/>
      <c r="B8" s="298"/>
      <c r="C8" s="301" t="s">
        <v>62</v>
      </c>
      <c r="D8" s="306">
        <v>12</v>
      </c>
      <c r="E8" s="303"/>
      <c r="F8" s="298"/>
      <c r="G8" s="301" t="s">
        <v>63</v>
      </c>
      <c r="H8" s="304" t="str">
        <f>IF(Values_Entered,SUMIF(Beg_Bal,"&gt;0",Extra_Pay),"")</f>
        <v/>
      </c>
      <c r="I8" s="304"/>
      <c r="J8" s="307"/>
      <c r="K8" s="300"/>
    </row>
    <row r="9" spans="1:11" x14ac:dyDescent="0.2">
      <c r="A9" s="298"/>
      <c r="B9" s="298"/>
      <c r="C9" s="301" t="s">
        <v>64</v>
      </c>
      <c r="D9" s="308">
        <f>E9</f>
        <v>0</v>
      </c>
      <c r="E9" s="309">
        <f>Questionaire!F108</f>
        <v>0</v>
      </c>
      <c r="F9" s="298"/>
      <c r="G9" s="301" t="s">
        <v>65</v>
      </c>
      <c r="H9" s="304" t="str">
        <f>IF(Values_Entered,SUMIF(Beg_Bal,"&gt;0",Int),"")</f>
        <v/>
      </c>
      <c r="I9" s="304"/>
      <c r="J9" s="307"/>
      <c r="K9" s="300"/>
    </row>
    <row r="10" spans="1:11" x14ac:dyDescent="0.2">
      <c r="A10" s="298"/>
      <c r="B10" s="298"/>
      <c r="C10" s="301" t="s">
        <v>66</v>
      </c>
      <c r="D10" s="304">
        <v>0</v>
      </c>
      <c r="E10" s="298"/>
      <c r="F10" s="295"/>
      <c r="G10" s="295"/>
      <c r="H10" s="295"/>
      <c r="I10" s="295"/>
      <c r="J10" s="307"/>
      <c r="K10" s="300"/>
    </row>
    <row r="11" spans="1:11" x14ac:dyDescent="0.2">
      <c r="A11" s="298"/>
      <c r="B11" s="295"/>
      <c r="C11" s="295"/>
      <c r="D11" s="295"/>
      <c r="E11" s="295"/>
      <c r="F11" s="295"/>
      <c r="G11" s="295"/>
      <c r="H11" s="295"/>
      <c r="I11" s="295"/>
      <c r="J11" s="295"/>
      <c r="K11" s="300"/>
    </row>
    <row r="12" spans="1:11" ht="3" customHeight="1" x14ac:dyDescent="0.2">
      <c r="A12" s="296"/>
      <c r="B12" s="297"/>
      <c r="C12" s="297"/>
      <c r="D12" s="297"/>
      <c r="E12" s="297"/>
      <c r="F12" s="297"/>
      <c r="G12" s="297"/>
      <c r="H12" s="297"/>
      <c r="I12" s="297"/>
      <c r="J12" s="297"/>
      <c r="K12" s="300"/>
    </row>
    <row r="13" spans="1:11" s="311" customFormat="1" ht="31.5" customHeight="1" x14ac:dyDescent="0.2">
      <c r="A13" s="3" t="s">
        <v>67</v>
      </c>
      <c r="B13" s="4" t="s">
        <v>68</v>
      </c>
      <c r="C13" s="4" t="s">
        <v>69</v>
      </c>
      <c r="D13" s="4" t="s">
        <v>57</v>
      </c>
      <c r="E13" s="4" t="s">
        <v>70</v>
      </c>
      <c r="F13" s="4" t="s">
        <v>71</v>
      </c>
      <c r="G13" s="4" t="s">
        <v>72</v>
      </c>
      <c r="H13" s="4" t="s">
        <v>73</v>
      </c>
      <c r="I13" s="4" t="s">
        <v>74</v>
      </c>
      <c r="J13" s="4" t="s">
        <v>75</v>
      </c>
      <c r="K13" s="310"/>
    </row>
    <row r="14" spans="1:11" s="311" customFormat="1" ht="3" customHeight="1" x14ac:dyDescent="0.2">
      <c r="A14" s="296"/>
      <c r="B14" s="7"/>
      <c r="C14" s="7"/>
      <c r="D14" s="7"/>
      <c r="E14" s="7"/>
      <c r="F14" s="7"/>
      <c r="G14" s="7"/>
      <c r="H14" s="7"/>
      <c r="I14" s="7"/>
      <c r="J14" s="8"/>
      <c r="K14" s="310"/>
    </row>
    <row r="15" spans="1:11" s="311" customFormat="1" x14ac:dyDescent="0.2">
      <c r="A15" s="312" t="str">
        <f>IF(Values_Entered,1,"")</f>
        <v/>
      </c>
      <c r="B15" s="313" t="str">
        <f t="shared" ref="B15:B78" si="0">IF(Pay_Num&lt;&gt;"",DATE(YEAR(Loan_Start),MONTH(Loan_Start)+(Pay_Num)*12/Num_Pmt_Per_Year,DAY(Loan_Start)),"")</f>
        <v/>
      </c>
      <c r="C15" s="314" t="str">
        <f>IF(Values_Entered,Loan_Amount,"")</f>
        <v/>
      </c>
      <c r="D15" s="314" t="str">
        <f>IF(Pay_Num&lt;&gt;"",Scheduled_Monthly_Payment,"")</f>
        <v/>
      </c>
      <c r="E15" s="314" t="e">
        <f t="shared" ref="E15:E78" si="1">IF(AND(Pay_Num&lt;&gt;"",Sched_Pay+Scheduled_Extra_Payments&lt;Beg_Bal),Scheduled_Extra_Payments,IF(AND(Pay_Num&lt;&gt;"",Beg_Bal-Sched_Pay&gt;0),Beg_Bal-Sched_Pay,IF(Pay_Num&lt;&gt;"",0,"")))</f>
        <v>#VALUE!</v>
      </c>
      <c r="F15" s="314" t="e">
        <f t="shared" ref="F15:F78" si="2">IF(AND(Pay_Num&lt;&gt;"",Sched_Pay+Extra_Pay&lt;Beg_Bal),Sched_Pay+Extra_Pay,IF(Pay_Num&lt;&gt;"",Beg_Bal,""))</f>
        <v>#VALUE!</v>
      </c>
      <c r="G15" s="314" t="str">
        <f>IF(Pay_Num&lt;&gt;"",Total_Pay-Int,"")</f>
        <v/>
      </c>
      <c r="H15" s="314" t="str">
        <f>IF(Pay_Num&lt;&gt;"",Beg_Bal*(Interest_Rate/Num_Pmt_Per_Year),"")</f>
        <v/>
      </c>
      <c r="I15" s="314" t="e">
        <f t="shared" ref="I15:I78" si="3">IF(AND(Pay_Num&lt;&gt;"",Sched_Pay+Extra_Pay&lt;Beg_Bal),Beg_Bal-Princ,IF(Pay_Num&lt;&gt;"",0,""))</f>
        <v>#VALUE!</v>
      </c>
      <c r="J15" s="314">
        <f>SUM($H$15:$H15)</f>
        <v>0</v>
      </c>
    </row>
    <row r="16" spans="1:11" s="311" customFormat="1" ht="12.75" customHeight="1" x14ac:dyDescent="0.2">
      <c r="A16" s="312" t="str">
        <f t="shared" ref="A16:A79" si="4">IF(Values_Entered,A15+1,"")</f>
        <v/>
      </c>
      <c r="B16" s="313" t="str">
        <f t="shared" si="0"/>
        <v/>
      </c>
      <c r="C16" s="315" t="str">
        <f t="shared" ref="C16:C79" si="5">IF(Pay_Num&lt;&gt;"",I15,"")</f>
        <v/>
      </c>
      <c r="D16" s="315" t="str">
        <f>IF(Pay_Num&lt;&gt;"",Scheduled_Monthly_Payment,"")</f>
        <v/>
      </c>
      <c r="E16" s="316" t="e">
        <f t="shared" si="1"/>
        <v>#VALUE!</v>
      </c>
      <c r="F16" s="317" t="e">
        <f t="shared" si="2"/>
        <v>#VALUE!</v>
      </c>
      <c r="G16" s="315" t="str">
        <f t="shared" ref="G16:G79" si="6">IF(Pay_Num&lt;&gt;"",Total_Pay-Int,"")</f>
        <v/>
      </c>
      <c r="H16" s="315" t="str">
        <f t="shared" ref="H16:H79" si="7">IF(Pay_Num&lt;&gt;"",Beg_Bal*Interest_Rate/Num_Pmt_Per_Year,"")</f>
        <v/>
      </c>
      <c r="I16" s="315" t="e">
        <f t="shared" si="3"/>
        <v>#VALUE!</v>
      </c>
      <c r="J16" s="315">
        <f>SUM($H$15:$H16)</f>
        <v>0</v>
      </c>
    </row>
    <row r="17" spans="1:12" s="311" customFormat="1" ht="12.75" customHeight="1" x14ac:dyDescent="0.2">
      <c r="A17" s="312" t="str">
        <f t="shared" si="4"/>
        <v/>
      </c>
      <c r="B17" s="313" t="str">
        <f t="shared" si="0"/>
        <v/>
      </c>
      <c r="C17" s="315" t="str">
        <f t="shared" si="5"/>
        <v/>
      </c>
      <c r="D17" s="315" t="str">
        <f t="shared" ref="D17:D80" si="8">IF(Pay_Num&lt;&gt;"",Scheduled_Monthly_Payment,"")</f>
        <v/>
      </c>
      <c r="E17" s="316" t="e">
        <f t="shared" si="1"/>
        <v>#VALUE!</v>
      </c>
      <c r="F17" s="315" t="e">
        <f t="shared" si="2"/>
        <v>#VALUE!</v>
      </c>
      <c r="G17" s="315" t="str">
        <f t="shared" si="6"/>
        <v/>
      </c>
      <c r="H17" s="315" t="str">
        <f t="shared" si="7"/>
        <v/>
      </c>
      <c r="I17" s="315" t="e">
        <f t="shared" si="3"/>
        <v>#VALUE!</v>
      </c>
      <c r="J17" s="315">
        <f>SUM($H$15:$H17)</f>
        <v>0</v>
      </c>
    </row>
    <row r="18" spans="1:12" s="311" customFormat="1" x14ac:dyDescent="0.2">
      <c r="A18" s="312" t="str">
        <f t="shared" si="4"/>
        <v/>
      </c>
      <c r="B18" s="313" t="str">
        <f t="shared" si="0"/>
        <v/>
      </c>
      <c r="C18" s="315" t="str">
        <f t="shared" si="5"/>
        <v/>
      </c>
      <c r="D18" s="315" t="str">
        <f>IF(Pay_Num&lt;&gt;"",Scheduled_Monthly_Payment,"")</f>
        <v/>
      </c>
      <c r="E18" s="316" t="e">
        <f t="shared" si="1"/>
        <v>#VALUE!</v>
      </c>
      <c r="F18" s="315" t="e">
        <f t="shared" si="2"/>
        <v>#VALUE!</v>
      </c>
      <c r="G18" s="315" t="str">
        <f t="shared" si="6"/>
        <v/>
      </c>
      <c r="H18" s="315" t="str">
        <f t="shared" si="7"/>
        <v/>
      </c>
      <c r="I18" s="315" t="e">
        <f t="shared" si="3"/>
        <v>#VALUE!</v>
      </c>
      <c r="J18" s="315">
        <f>SUM($H$15:$H18)</f>
        <v>0</v>
      </c>
    </row>
    <row r="19" spans="1:12" s="311" customFormat="1" x14ac:dyDescent="0.2">
      <c r="A19" s="312" t="str">
        <f t="shared" si="4"/>
        <v/>
      </c>
      <c r="B19" s="313" t="str">
        <f t="shared" si="0"/>
        <v/>
      </c>
      <c r="C19" s="315" t="str">
        <f t="shared" si="5"/>
        <v/>
      </c>
      <c r="D19" s="315" t="str">
        <f t="shared" si="8"/>
        <v/>
      </c>
      <c r="E19" s="316" t="e">
        <f t="shared" si="1"/>
        <v>#VALUE!</v>
      </c>
      <c r="F19" s="315" t="e">
        <f t="shared" si="2"/>
        <v>#VALUE!</v>
      </c>
      <c r="G19" s="315" t="str">
        <f t="shared" si="6"/>
        <v/>
      </c>
      <c r="H19" s="315" t="str">
        <f t="shared" si="7"/>
        <v/>
      </c>
      <c r="I19" s="315" t="e">
        <f t="shared" si="3"/>
        <v>#VALUE!</v>
      </c>
      <c r="J19" s="315">
        <f>SUM($H$15:$H19)</f>
        <v>0</v>
      </c>
    </row>
    <row r="20" spans="1:12" x14ac:dyDescent="0.2">
      <c r="A20" s="312" t="str">
        <f t="shared" si="4"/>
        <v/>
      </c>
      <c r="B20" s="313" t="str">
        <f t="shared" si="0"/>
        <v/>
      </c>
      <c r="C20" s="315" t="str">
        <f t="shared" si="5"/>
        <v/>
      </c>
      <c r="D20" s="315" t="str">
        <f t="shared" si="8"/>
        <v/>
      </c>
      <c r="E20" s="316" t="e">
        <f t="shared" si="1"/>
        <v>#VALUE!</v>
      </c>
      <c r="F20" s="315" t="e">
        <f t="shared" si="2"/>
        <v>#VALUE!</v>
      </c>
      <c r="G20" s="315" t="str">
        <f t="shared" si="6"/>
        <v/>
      </c>
      <c r="H20" s="315" t="str">
        <f t="shared" si="7"/>
        <v/>
      </c>
      <c r="I20" s="315" t="e">
        <f t="shared" si="3"/>
        <v>#VALUE!</v>
      </c>
      <c r="J20" s="315">
        <f>SUM($H$15:$H20)</f>
        <v>0</v>
      </c>
      <c r="K20" s="311"/>
      <c r="L20" s="311"/>
    </row>
    <row r="21" spans="1:12" x14ac:dyDescent="0.2">
      <c r="A21" s="312" t="str">
        <f t="shared" si="4"/>
        <v/>
      </c>
      <c r="B21" s="313" t="str">
        <f t="shared" si="0"/>
        <v/>
      </c>
      <c r="C21" s="315" t="str">
        <f t="shared" si="5"/>
        <v/>
      </c>
      <c r="D21" s="315" t="str">
        <f t="shared" si="8"/>
        <v/>
      </c>
      <c r="E21" s="316" t="e">
        <f t="shared" si="1"/>
        <v>#VALUE!</v>
      </c>
      <c r="F21" s="315" t="e">
        <f t="shared" si="2"/>
        <v>#VALUE!</v>
      </c>
      <c r="G21" s="315" t="str">
        <f t="shared" si="6"/>
        <v/>
      </c>
      <c r="H21" s="315" t="str">
        <f t="shared" si="7"/>
        <v/>
      </c>
      <c r="I21" s="315" t="e">
        <f t="shared" si="3"/>
        <v>#VALUE!</v>
      </c>
      <c r="J21" s="315">
        <f>SUM($H$15:$H21)</f>
        <v>0</v>
      </c>
      <c r="K21" s="311"/>
      <c r="L21" s="311"/>
    </row>
    <row r="22" spans="1:12" x14ac:dyDescent="0.2">
      <c r="A22" s="312" t="str">
        <f t="shared" si="4"/>
        <v/>
      </c>
      <c r="B22" s="313" t="str">
        <f t="shared" si="0"/>
        <v/>
      </c>
      <c r="C22" s="315" t="str">
        <f t="shared" si="5"/>
        <v/>
      </c>
      <c r="D22" s="315" t="str">
        <f t="shared" si="8"/>
        <v/>
      </c>
      <c r="E22" s="316" t="e">
        <f t="shared" si="1"/>
        <v>#VALUE!</v>
      </c>
      <c r="F22" s="315" t="e">
        <f t="shared" si="2"/>
        <v>#VALUE!</v>
      </c>
      <c r="G22" s="315" t="str">
        <f t="shared" si="6"/>
        <v/>
      </c>
      <c r="H22" s="315" t="str">
        <f t="shared" si="7"/>
        <v/>
      </c>
      <c r="I22" s="315" t="e">
        <f t="shared" si="3"/>
        <v>#VALUE!</v>
      </c>
      <c r="J22" s="315">
        <f>SUM($H$15:$H22)</f>
        <v>0</v>
      </c>
      <c r="K22" s="311"/>
      <c r="L22" s="311"/>
    </row>
    <row r="23" spans="1:12" x14ac:dyDescent="0.2">
      <c r="A23" s="312" t="str">
        <f t="shared" si="4"/>
        <v/>
      </c>
      <c r="B23" s="313" t="str">
        <f t="shared" si="0"/>
        <v/>
      </c>
      <c r="C23" s="315" t="str">
        <f t="shared" si="5"/>
        <v/>
      </c>
      <c r="D23" s="315" t="str">
        <f t="shared" si="8"/>
        <v/>
      </c>
      <c r="E23" s="316" t="e">
        <f t="shared" si="1"/>
        <v>#VALUE!</v>
      </c>
      <c r="F23" s="315" t="e">
        <f t="shared" si="2"/>
        <v>#VALUE!</v>
      </c>
      <c r="G23" s="315" t="str">
        <f t="shared" si="6"/>
        <v/>
      </c>
      <c r="H23" s="315" t="str">
        <f t="shared" si="7"/>
        <v/>
      </c>
      <c r="I23" s="315" t="e">
        <f t="shared" si="3"/>
        <v>#VALUE!</v>
      </c>
      <c r="J23" s="315">
        <f>SUM($H$15:$H23)</f>
        <v>0</v>
      </c>
      <c r="K23" s="311"/>
      <c r="L23" s="311"/>
    </row>
    <row r="24" spans="1:12" x14ac:dyDescent="0.2">
      <c r="A24" s="312" t="str">
        <f t="shared" si="4"/>
        <v/>
      </c>
      <c r="B24" s="313" t="str">
        <f t="shared" si="0"/>
        <v/>
      </c>
      <c r="C24" s="315" t="str">
        <f t="shared" si="5"/>
        <v/>
      </c>
      <c r="D24" s="315" t="str">
        <f t="shared" si="8"/>
        <v/>
      </c>
      <c r="E24" s="316" t="e">
        <f t="shared" si="1"/>
        <v>#VALUE!</v>
      </c>
      <c r="F24" s="315" t="e">
        <f t="shared" si="2"/>
        <v>#VALUE!</v>
      </c>
      <c r="G24" s="315" t="str">
        <f t="shared" si="6"/>
        <v/>
      </c>
      <c r="H24" s="315" t="str">
        <f t="shared" si="7"/>
        <v/>
      </c>
      <c r="I24" s="315" t="e">
        <f t="shared" si="3"/>
        <v>#VALUE!</v>
      </c>
      <c r="J24" s="315">
        <f>SUM($H$15:$H24)</f>
        <v>0</v>
      </c>
      <c r="K24" s="311"/>
      <c r="L24" s="311"/>
    </row>
    <row r="25" spans="1:12" x14ac:dyDescent="0.2">
      <c r="A25" s="312" t="str">
        <f t="shared" si="4"/>
        <v/>
      </c>
      <c r="B25" s="313" t="str">
        <f t="shared" si="0"/>
        <v/>
      </c>
      <c r="C25" s="315" t="str">
        <f t="shared" si="5"/>
        <v/>
      </c>
      <c r="D25" s="315" t="str">
        <f t="shared" si="8"/>
        <v/>
      </c>
      <c r="E25" s="316" t="e">
        <f t="shared" si="1"/>
        <v>#VALUE!</v>
      </c>
      <c r="F25" s="315" t="e">
        <f t="shared" si="2"/>
        <v>#VALUE!</v>
      </c>
      <c r="G25" s="315" t="str">
        <f t="shared" si="6"/>
        <v/>
      </c>
      <c r="H25" s="315" t="str">
        <f t="shared" si="7"/>
        <v/>
      </c>
      <c r="I25" s="315" t="e">
        <f t="shared" si="3"/>
        <v>#VALUE!</v>
      </c>
      <c r="J25" s="315">
        <f>SUM($H$15:$H25)</f>
        <v>0</v>
      </c>
      <c r="K25" s="311"/>
      <c r="L25" s="311"/>
    </row>
    <row r="26" spans="1:12" x14ac:dyDescent="0.2">
      <c r="A26" s="312" t="str">
        <f t="shared" si="4"/>
        <v/>
      </c>
      <c r="B26" s="313" t="str">
        <f t="shared" si="0"/>
        <v/>
      </c>
      <c r="C26" s="315" t="str">
        <f t="shared" si="5"/>
        <v/>
      </c>
      <c r="D26" s="315" t="str">
        <f t="shared" si="8"/>
        <v/>
      </c>
      <c r="E26" s="316" t="e">
        <f t="shared" si="1"/>
        <v>#VALUE!</v>
      </c>
      <c r="F26" s="315" t="e">
        <f t="shared" si="2"/>
        <v>#VALUE!</v>
      </c>
      <c r="G26" s="315" t="str">
        <f t="shared" si="6"/>
        <v/>
      </c>
      <c r="H26" s="315" t="str">
        <f t="shared" si="7"/>
        <v/>
      </c>
      <c r="I26" s="315" t="e">
        <f t="shared" si="3"/>
        <v>#VALUE!</v>
      </c>
      <c r="J26" s="315">
        <f>SUM($H$15:$H26)</f>
        <v>0</v>
      </c>
      <c r="K26" s="311"/>
      <c r="L26" s="311"/>
    </row>
    <row r="27" spans="1:12" x14ac:dyDescent="0.2">
      <c r="A27" s="312" t="str">
        <f t="shared" si="4"/>
        <v/>
      </c>
      <c r="B27" s="313" t="str">
        <f t="shared" si="0"/>
        <v/>
      </c>
      <c r="C27" s="315" t="str">
        <f t="shared" si="5"/>
        <v/>
      </c>
      <c r="D27" s="315" t="str">
        <f t="shared" si="8"/>
        <v/>
      </c>
      <c r="E27" s="316" t="e">
        <f t="shared" si="1"/>
        <v>#VALUE!</v>
      </c>
      <c r="F27" s="315" t="e">
        <f t="shared" si="2"/>
        <v>#VALUE!</v>
      </c>
      <c r="G27" s="315" t="str">
        <f t="shared" si="6"/>
        <v/>
      </c>
      <c r="H27" s="315" t="str">
        <f t="shared" si="7"/>
        <v/>
      </c>
      <c r="I27" s="315" t="e">
        <f t="shared" si="3"/>
        <v>#VALUE!</v>
      </c>
      <c r="J27" s="315">
        <f>SUM($H$15:$H27)</f>
        <v>0</v>
      </c>
      <c r="K27" s="311"/>
      <c r="L27" s="311"/>
    </row>
    <row r="28" spans="1:12" x14ac:dyDescent="0.2">
      <c r="A28" s="312" t="str">
        <f t="shared" si="4"/>
        <v/>
      </c>
      <c r="B28" s="313" t="str">
        <f t="shared" si="0"/>
        <v/>
      </c>
      <c r="C28" s="315" t="str">
        <f t="shared" si="5"/>
        <v/>
      </c>
      <c r="D28" s="315" t="str">
        <f t="shared" si="8"/>
        <v/>
      </c>
      <c r="E28" s="316" t="e">
        <f t="shared" si="1"/>
        <v>#VALUE!</v>
      </c>
      <c r="F28" s="315" t="e">
        <f t="shared" si="2"/>
        <v>#VALUE!</v>
      </c>
      <c r="G28" s="315" t="str">
        <f t="shared" si="6"/>
        <v/>
      </c>
      <c r="H28" s="315" t="str">
        <f t="shared" si="7"/>
        <v/>
      </c>
      <c r="I28" s="315" t="e">
        <f t="shared" si="3"/>
        <v>#VALUE!</v>
      </c>
      <c r="J28" s="315">
        <f>SUM($H$15:$H28)</f>
        <v>0</v>
      </c>
      <c r="K28" s="311"/>
      <c r="L28" s="311"/>
    </row>
    <row r="29" spans="1:12" x14ac:dyDescent="0.2">
      <c r="A29" s="312" t="str">
        <f t="shared" si="4"/>
        <v/>
      </c>
      <c r="B29" s="313" t="str">
        <f t="shared" si="0"/>
        <v/>
      </c>
      <c r="C29" s="315" t="str">
        <f t="shared" si="5"/>
        <v/>
      </c>
      <c r="D29" s="315" t="str">
        <f t="shared" si="8"/>
        <v/>
      </c>
      <c r="E29" s="316" t="e">
        <f t="shared" si="1"/>
        <v>#VALUE!</v>
      </c>
      <c r="F29" s="315" t="e">
        <f t="shared" si="2"/>
        <v>#VALUE!</v>
      </c>
      <c r="G29" s="315" t="str">
        <f t="shared" si="6"/>
        <v/>
      </c>
      <c r="H29" s="315" t="str">
        <f t="shared" si="7"/>
        <v/>
      </c>
      <c r="I29" s="315" t="e">
        <f t="shared" si="3"/>
        <v>#VALUE!</v>
      </c>
      <c r="J29" s="315">
        <f>SUM($H$15:$H29)</f>
        <v>0</v>
      </c>
      <c r="K29" s="311"/>
      <c r="L29" s="311"/>
    </row>
    <row r="30" spans="1:12" x14ac:dyDescent="0.2">
      <c r="A30" s="312" t="str">
        <f t="shared" si="4"/>
        <v/>
      </c>
      <c r="B30" s="313" t="str">
        <f t="shared" si="0"/>
        <v/>
      </c>
      <c r="C30" s="315" t="str">
        <f t="shared" si="5"/>
        <v/>
      </c>
      <c r="D30" s="315" t="str">
        <f t="shared" si="8"/>
        <v/>
      </c>
      <c r="E30" s="316" t="e">
        <f t="shared" si="1"/>
        <v>#VALUE!</v>
      </c>
      <c r="F30" s="315" t="e">
        <f t="shared" si="2"/>
        <v>#VALUE!</v>
      </c>
      <c r="G30" s="315" t="str">
        <f t="shared" si="6"/>
        <v/>
      </c>
      <c r="H30" s="315" t="str">
        <f t="shared" si="7"/>
        <v/>
      </c>
      <c r="I30" s="315" t="e">
        <f t="shared" si="3"/>
        <v>#VALUE!</v>
      </c>
      <c r="J30" s="315">
        <f>SUM($H$15:$H30)</f>
        <v>0</v>
      </c>
      <c r="K30" s="311"/>
      <c r="L30" s="311"/>
    </row>
    <row r="31" spans="1:12" x14ac:dyDescent="0.2">
      <c r="A31" s="312" t="str">
        <f t="shared" si="4"/>
        <v/>
      </c>
      <c r="B31" s="313" t="str">
        <f t="shared" si="0"/>
        <v/>
      </c>
      <c r="C31" s="315" t="str">
        <f t="shared" si="5"/>
        <v/>
      </c>
      <c r="D31" s="315" t="str">
        <f t="shared" si="8"/>
        <v/>
      </c>
      <c r="E31" s="316" t="e">
        <f t="shared" si="1"/>
        <v>#VALUE!</v>
      </c>
      <c r="F31" s="315" t="e">
        <f t="shared" si="2"/>
        <v>#VALUE!</v>
      </c>
      <c r="G31" s="315" t="str">
        <f t="shared" si="6"/>
        <v/>
      </c>
      <c r="H31" s="315" t="str">
        <f t="shared" si="7"/>
        <v/>
      </c>
      <c r="I31" s="315" t="e">
        <f t="shared" si="3"/>
        <v>#VALUE!</v>
      </c>
      <c r="J31" s="315">
        <f>SUM($H$15:$H31)</f>
        <v>0</v>
      </c>
      <c r="K31" s="311"/>
      <c r="L31" s="311"/>
    </row>
    <row r="32" spans="1:12" x14ac:dyDescent="0.2">
      <c r="A32" s="312" t="str">
        <f t="shared" si="4"/>
        <v/>
      </c>
      <c r="B32" s="313" t="str">
        <f t="shared" si="0"/>
        <v/>
      </c>
      <c r="C32" s="315" t="str">
        <f t="shared" si="5"/>
        <v/>
      </c>
      <c r="D32" s="315" t="str">
        <f t="shared" si="8"/>
        <v/>
      </c>
      <c r="E32" s="316" t="e">
        <f t="shared" si="1"/>
        <v>#VALUE!</v>
      </c>
      <c r="F32" s="315" t="e">
        <f t="shared" si="2"/>
        <v>#VALUE!</v>
      </c>
      <c r="G32" s="315" t="str">
        <f t="shared" si="6"/>
        <v/>
      </c>
      <c r="H32" s="315" t="str">
        <f t="shared" si="7"/>
        <v/>
      </c>
      <c r="I32" s="315" t="e">
        <f t="shared" si="3"/>
        <v>#VALUE!</v>
      </c>
      <c r="J32" s="315">
        <f>SUM($H$15:$H32)</f>
        <v>0</v>
      </c>
      <c r="K32" s="311"/>
      <c r="L32" s="311"/>
    </row>
    <row r="33" spans="1:12" x14ac:dyDescent="0.2">
      <c r="A33" s="312" t="str">
        <f t="shared" si="4"/>
        <v/>
      </c>
      <c r="B33" s="313" t="str">
        <f t="shared" si="0"/>
        <v/>
      </c>
      <c r="C33" s="315" t="str">
        <f t="shared" si="5"/>
        <v/>
      </c>
      <c r="D33" s="315" t="str">
        <f t="shared" si="8"/>
        <v/>
      </c>
      <c r="E33" s="316" t="e">
        <f t="shared" si="1"/>
        <v>#VALUE!</v>
      </c>
      <c r="F33" s="315" t="e">
        <f t="shared" si="2"/>
        <v>#VALUE!</v>
      </c>
      <c r="G33" s="315" t="str">
        <f t="shared" si="6"/>
        <v/>
      </c>
      <c r="H33" s="315" t="str">
        <f t="shared" si="7"/>
        <v/>
      </c>
      <c r="I33" s="315" t="e">
        <f t="shared" si="3"/>
        <v>#VALUE!</v>
      </c>
      <c r="J33" s="315">
        <f>SUM($H$15:$H33)</f>
        <v>0</v>
      </c>
      <c r="K33" s="311"/>
      <c r="L33" s="311"/>
    </row>
    <row r="34" spans="1:12" x14ac:dyDescent="0.2">
      <c r="A34" s="312" t="str">
        <f t="shared" si="4"/>
        <v/>
      </c>
      <c r="B34" s="313" t="str">
        <f t="shared" si="0"/>
        <v/>
      </c>
      <c r="C34" s="315" t="str">
        <f t="shared" si="5"/>
        <v/>
      </c>
      <c r="D34" s="315" t="str">
        <f t="shared" si="8"/>
        <v/>
      </c>
      <c r="E34" s="316" t="e">
        <f t="shared" si="1"/>
        <v>#VALUE!</v>
      </c>
      <c r="F34" s="315" t="e">
        <f t="shared" si="2"/>
        <v>#VALUE!</v>
      </c>
      <c r="G34" s="315" t="str">
        <f t="shared" si="6"/>
        <v/>
      </c>
      <c r="H34" s="315" t="str">
        <f t="shared" si="7"/>
        <v/>
      </c>
      <c r="I34" s="315" t="e">
        <f t="shared" si="3"/>
        <v>#VALUE!</v>
      </c>
      <c r="J34" s="315">
        <f>SUM($H$15:$H34)</f>
        <v>0</v>
      </c>
      <c r="K34" s="311"/>
      <c r="L34" s="311"/>
    </row>
    <row r="35" spans="1:12" x14ac:dyDescent="0.2">
      <c r="A35" s="312" t="str">
        <f t="shared" si="4"/>
        <v/>
      </c>
      <c r="B35" s="313" t="str">
        <f t="shared" si="0"/>
        <v/>
      </c>
      <c r="C35" s="315" t="str">
        <f t="shared" si="5"/>
        <v/>
      </c>
      <c r="D35" s="315" t="str">
        <f t="shared" si="8"/>
        <v/>
      </c>
      <c r="E35" s="316" t="e">
        <f t="shared" si="1"/>
        <v>#VALUE!</v>
      </c>
      <c r="F35" s="315" t="e">
        <f t="shared" si="2"/>
        <v>#VALUE!</v>
      </c>
      <c r="G35" s="315" t="str">
        <f t="shared" si="6"/>
        <v/>
      </c>
      <c r="H35" s="315" t="str">
        <f t="shared" si="7"/>
        <v/>
      </c>
      <c r="I35" s="315" t="e">
        <f t="shared" si="3"/>
        <v>#VALUE!</v>
      </c>
      <c r="J35" s="315">
        <f>SUM($H$15:$H35)</f>
        <v>0</v>
      </c>
      <c r="K35" s="311"/>
      <c r="L35" s="311"/>
    </row>
    <row r="36" spans="1:12" x14ac:dyDescent="0.2">
      <c r="A36" s="312" t="str">
        <f t="shared" si="4"/>
        <v/>
      </c>
      <c r="B36" s="313" t="str">
        <f t="shared" si="0"/>
        <v/>
      </c>
      <c r="C36" s="315" t="str">
        <f t="shared" si="5"/>
        <v/>
      </c>
      <c r="D36" s="315" t="str">
        <f t="shared" si="8"/>
        <v/>
      </c>
      <c r="E36" s="316" t="e">
        <f t="shared" si="1"/>
        <v>#VALUE!</v>
      </c>
      <c r="F36" s="315" t="e">
        <f t="shared" si="2"/>
        <v>#VALUE!</v>
      </c>
      <c r="G36" s="315" t="str">
        <f t="shared" si="6"/>
        <v/>
      </c>
      <c r="H36" s="315" t="str">
        <f t="shared" si="7"/>
        <v/>
      </c>
      <c r="I36" s="315" t="e">
        <f t="shared" si="3"/>
        <v>#VALUE!</v>
      </c>
      <c r="J36" s="315">
        <f>SUM($H$15:$H36)</f>
        <v>0</v>
      </c>
      <c r="K36" s="311"/>
      <c r="L36" s="311"/>
    </row>
    <row r="37" spans="1:12" x14ac:dyDescent="0.2">
      <c r="A37" s="312" t="str">
        <f t="shared" si="4"/>
        <v/>
      </c>
      <c r="B37" s="313" t="str">
        <f t="shared" si="0"/>
        <v/>
      </c>
      <c r="C37" s="315" t="str">
        <f t="shared" si="5"/>
        <v/>
      </c>
      <c r="D37" s="315" t="str">
        <f t="shared" si="8"/>
        <v/>
      </c>
      <c r="E37" s="316" t="e">
        <f t="shared" si="1"/>
        <v>#VALUE!</v>
      </c>
      <c r="F37" s="315" t="e">
        <f t="shared" si="2"/>
        <v>#VALUE!</v>
      </c>
      <c r="G37" s="315" t="str">
        <f t="shared" si="6"/>
        <v/>
      </c>
      <c r="H37" s="315" t="str">
        <f t="shared" si="7"/>
        <v/>
      </c>
      <c r="I37" s="315" t="e">
        <f t="shared" si="3"/>
        <v>#VALUE!</v>
      </c>
      <c r="J37" s="315">
        <f>SUM($H$15:$H37)</f>
        <v>0</v>
      </c>
      <c r="K37" s="311"/>
      <c r="L37" s="311"/>
    </row>
    <row r="38" spans="1:12" x14ac:dyDescent="0.2">
      <c r="A38" s="312" t="str">
        <f t="shared" si="4"/>
        <v/>
      </c>
      <c r="B38" s="313" t="str">
        <f t="shared" si="0"/>
        <v/>
      </c>
      <c r="C38" s="315" t="str">
        <f t="shared" si="5"/>
        <v/>
      </c>
      <c r="D38" s="315" t="str">
        <f t="shared" si="8"/>
        <v/>
      </c>
      <c r="E38" s="316" t="e">
        <f t="shared" si="1"/>
        <v>#VALUE!</v>
      </c>
      <c r="F38" s="315" t="e">
        <f t="shared" si="2"/>
        <v>#VALUE!</v>
      </c>
      <c r="G38" s="315" t="str">
        <f t="shared" si="6"/>
        <v/>
      </c>
      <c r="H38" s="315" t="str">
        <f t="shared" si="7"/>
        <v/>
      </c>
      <c r="I38" s="315" t="e">
        <f t="shared" si="3"/>
        <v>#VALUE!</v>
      </c>
      <c r="J38" s="315">
        <f>SUM($H$15:$H38)</f>
        <v>0</v>
      </c>
      <c r="K38" s="311"/>
      <c r="L38" s="311"/>
    </row>
    <row r="39" spans="1:12" x14ac:dyDescent="0.2">
      <c r="A39" s="312" t="str">
        <f t="shared" si="4"/>
        <v/>
      </c>
      <c r="B39" s="313" t="str">
        <f t="shared" si="0"/>
        <v/>
      </c>
      <c r="C39" s="315" t="str">
        <f t="shared" si="5"/>
        <v/>
      </c>
      <c r="D39" s="315" t="str">
        <f t="shared" si="8"/>
        <v/>
      </c>
      <c r="E39" s="316" t="e">
        <f t="shared" si="1"/>
        <v>#VALUE!</v>
      </c>
      <c r="F39" s="315" t="e">
        <f t="shared" si="2"/>
        <v>#VALUE!</v>
      </c>
      <c r="G39" s="315" t="str">
        <f t="shared" si="6"/>
        <v/>
      </c>
      <c r="H39" s="315" t="str">
        <f t="shared" si="7"/>
        <v/>
      </c>
      <c r="I39" s="315" t="e">
        <f t="shared" si="3"/>
        <v>#VALUE!</v>
      </c>
      <c r="J39" s="315">
        <f>SUM($H$15:$H39)</f>
        <v>0</v>
      </c>
      <c r="K39" s="311"/>
      <c r="L39" s="311"/>
    </row>
    <row r="40" spans="1:12" x14ac:dyDescent="0.2">
      <c r="A40" s="312" t="str">
        <f t="shared" si="4"/>
        <v/>
      </c>
      <c r="B40" s="313" t="str">
        <f t="shared" si="0"/>
        <v/>
      </c>
      <c r="C40" s="315" t="str">
        <f t="shared" si="5"/>
        <v/>
      </c>
      <c r="D40" s="315" t="str">
        <f t="shared" si="8"/>
        <v/>
      </c>
      <c r="E40" s="316" t="e">
        <f t="shared" si="1"/>
        <v>#VALUE!</v>
      </c>
      <c r="F40" s="315" t="e">
        <f t="shared" si="2"/>
        <v>#VALUE!</v>
      </c>
      <c r="G40" s="315" t="str">
        <f t="shared" si="6"/>
        <v/>
      </c>
      <c r="H40" s="315" t="str">
        <f t="shared" si="7"/>
        <v/>
      </c>
      <c r="I40" s="315" t="e">
        <f t="shared" si="3"/>
        <v>#VALUE!</v>
      </c>
      <c r="J40" s="315">
        <f>SUM($H$15:$H40)</f>
        <v>0</v>
      </c>
      <c r="K40" s="311"/>
      <c r="L40" s="311"/>
    </row>
    <row r="41" spans="1:12" x14ac:dyDescent="0.2">
      <c r="A41" s="312" t="str">
        <f t="shared" si="4"/>
        <v/>
      </c>
      <c r="B41" s="313" t="str">
        <f t="shared" si="0"/>
        <v/>
      </c>
      <c r="C41" s="315" t="str">
        <f t="shared" si="5"/>
        <v/>
      </c>
      <c r="D41" s="315" t="str">
        <f t="shared" si="8"/>
        <v/>
      </c>
      <c r="E41" s="316" t="e">
        <f t="shared" si="1"/>
        <v>#VALUE!</v>
      </c>
      <c r="F41" s="315" t="e">
        <f t="shared" si="2"/>
        <v>#VALUE!</v>
      </c>
      <c r="G41" s="315" t="str">
        <f t="shared" si="6"/>
        <v/>
      </c>
      <c r="H41" s="315" t="str">
        <f t="shared" si="7"/>
        <v/>
      </c>
      <c r="I41" s="315" t="e">
        <f t="shared" si="3"/>
        <v>#VALUE!</v>
      </c>
      <c r="J41" s="315">
        <f>SUM($H$15:$H41)</f>
        <v>0</v>
      </c>
      <c r="K41" s="311"/>
      <c r="L41" s="311"/>
    </row>
    <row r="42" spans="1:12" x14ac:dyDescent="0.2">
      <c r="A42" s="312" t="str">
        <f t="shared" si="4"/>
        <v/>
      </c>
      <c r="B42" s="313" t="str">
        <f t="shared" si="0"/>
        <v/>
      </c>
      <c r="C42" s="315" t="str">
        <f t="shared" si="5"/>
        <v/>
      </c>
      <c r="D42" s="315" t="str">
        <f t="shared" si="8"/>
        <v/>
      </c>
      <c r="E42" s="316" t="e">
        <f t="shared" si="1"/>
        <v>#VALUE!</v>
      </c>
      <c r="F42" s="315" t="e">
        <f t="shared" si="2"/>
        <v>#VALUE!</v>
      </c>
      <c r="G42" s="315" t="str">
        <f t="shared" si="6"/>
        <v/>
      </c>
      <c r="H42" s="315" t="str">
        <f t="shared" si="7"/>
        <v/>
      </c>
      <c r="I42" s="315" t="e">
        <f t="shared" si="3"/>
        <v>#VALUE!</v>
      </c>
      <c r="J42" s="315">
        <f>SUM($H$15:$H42)</f>
        <v>0</v>
      </c>
      <c r="K42" s="311"/>
      <c r="L42" s="311"/>
    </row>
    <row r="43" spans="1:12" x14ac:dyDescent="0.2">
      <c r="A43" s="312" t="str">
        <f t="shared" si="4"/>
        <v/>
      </c>
      <c r="B43" s="313" t="str">
        <f t="shared" si="0"/>
        <v/>
      </c>
      <c r="C43" s="315" t="str">
        <f t="shared" si="5"/>
        <v/>
      </c>
      <c r="D43" s="315" t="str">
        <f t="shared" si="8"/>
        <v/>
      </c>
      <c r="E43" s="316" t="e">
        <f t="shared" si="1"/>
        <v>#VALUE!</v>
      </c>
      <c r="F43" s="315" t="e">
        <f t="shared" si="2"/>
        <v>#VALUE!</v>
      </c>
      <c r="G43" s="315" t="str">
        <f t="shared" si="6"/>
        <v/>
      </c>
      <c r="H43" s="315" t="str">
        <f t="shared" si="7"/>
        <v/>
      </c>
      <c r="I43" s="315" t="e">
        <f t="shared" si="3"/>
        <v>#VALUE!</v>
      </c>
      <c r="J43" s="315">
        <f>SUM($H$15:$H43)</f>
        <v>0</v>
      </c>
      <c r="K43" s="311"/>
      <c r="L43" s="311"/>
    </row>
    <row r="44" spans="1:12" x14ac:dyDescent="0.2">
      <c r="A44" s="312" t="str">
        <f t="shared" si="4"/>
        <v/>
      </c>
      <c r="B44" s="313" t="str">
        <f t="shared" si="0"/>
        <v/>
      </c>
      <c r="C44" s="315" t="str">
        <f t="shared" si="5"/>
        <v/>
      </c>
      <c r="D44" s="315" t="str">
        <f t="shared" si="8"/>
        <v/>
      </c>
      <c r="E44" s="316" t="e">
        <f t="shared" si="1"/>
        <v>#VALUE!</v>
      </c>
      <c r="F44" s="315" t="e">
        <f t="shared" si="2"/>
        <v>#VALUE!</v>
      </c>
      <c r="G44" s="315" t="str">
        <f t="shared" si="6"/>
        <v/>
      </c>
      <c r="H44" s="315" t="str">
        <f t="shared" si="7"/>
        <v/>
      </c>
      <c r="I44" s="315" t="e">
        <f t="shared" si="3"/>
        <v>#VALUE!</v>
      </c>
      <c r="J44" s="315">
        <f>SUM($H$15:$H44)</f>
        <v>0</v>
      </c>
      <c r="K44" s="311"/>
      <c r="L44" s="311"/>
    </row>
    <row r="45" spans="1:12" x14ac:dyDescent="0.2">
      <c r="A45" s="312" t="str">
        <f t="shared" si="4"/>
        <v/>
      </c>
      <c r="B45" s="313" t="str">
        <f t="shared" si="0"/>
        <v/>
      </c>
      <c r="C45" s="315" t="str">
        <f t="shared" si="5"/>
        <v/>
      </c>
      <c r="D45" s="315" t="str">
        <f t="shared" si="8"/>
        <v/>
      </c>
      <c r="E45" s="316" t="e">
        <f t="shared" si="1"/>
        <v>#VALUE!</v>
      </c>
      <c r="F45" s="315" t="e">
        <f t="shared" si="2"/>
        <v>#VALUE!</v>
      </c>
      <c r="G45" s="315" t="str">
        <f t="shared" si="6"/>
        <v/>
      </c>
      <c r="H45" s="315" t="str">
        <f t="shared" si="7"/>
        <v/>
      </c>
      <c r="I45" s="315" t="e">
        <f t="shared" si="3"/>
        <v>#VALUE!</v>
      </c>
      <c r="J45" s="315">
        <f>SUM($H$15:$H45)</f>
        <v>0</v>
      </c>
      <c r="K45" s="311"/>
      <c r="L45" s="311"/>
    </row>
    <row r="46" spans="1:12" x14ac:dyDescent="0.2">
      <c r="A46" s="312" t="str">
        <f t="shared" si="4"/>
        <v/>
      </c>
      <c r="B46" s="313" t="str">
        <f t="shared" si="0"/>
        <v/>
      </c>
      <c r="C46" s="315" t="str">
        <f t="shared" si="5"/>
        <v/>
      </c>
      <c r="D46" s="315" t="str">
        <f t="shared" si="8"/>
        <v/>
      </c>
      <c r="E46" s="316" t="e">
        <f t="shared" si="1"/>
        <v>#VALUE!</v>
      </c>
      <c r="F46" s="315" t="e">
        <f t="shared" si="2"/>
        <v>#VALUE!</v>
      </c>
      <c r="G46" s="315" t="str">
        <f t="shared" si="6"/>
        <v/>
      </c>
      <c r="H46" s="315" t="str">
        <f t="shared" si="7"/>
        <v/>
      </c>
      <c r="I46" s="315" t="e">
        <f t="shared" si="3"/>
        <v>#VALUE!</v>
      </c>
      <c r="J46" s="315">
        <f>SUM($H$15:$H46)</f>
        <v>0</v>
      </c>
      <c r="K46" s="311"/>
      <c r="L46" s="311"/>
    </row>
    <row r="47" spans="1:12" x14ac:dyDescent="0.2">
      <c r="A47" s="312" t="str">
        <f t="shared" si="4"/>
        <v/>
      </c>
      <c r="B47" s="313" t="str">
        <f t="shared" si="0"/>
        <v/>
      </c>
      <c r="C47" s="315" t="str">
        <f t="shared" si="5"/>
        <v/>
      </c>
      <c r="D47" s="315" t="str">
        <f t="shared" si="8"/>
        <v/>
      </c>
      <c r="E47" s="316" t="e">
        <f t="shared" si="1"/>
        <v>#VALUE!</v>
      </c>
      <c r="F47" s="315" t="e">
        <f t="shared" si="2"/>
        <v>#VALUE!</v>
      </c>
      <c r="G47" s="315" t="str">
        <f t="shared" si="6"/>
        <v/>
      </c>
      <c r="H47" s="315" t="str">
        <f t="shared" si="7"/>
        <v/>
      </c>
      <c r="I47" s="315" t="e">
        <f t="shared" si="3"/>
        <v>#VALUE!</v>
      </c>
      <c r="J47" s="315">
        <f>SUM($H$15:$H47)</f>
        <v>0</v>
      </c>
      <c r="K47" s="311"/>
      <c r="L47" s="311"/>
    </row>
    <row r="48" spans="1:12" x14ac:dyDescent="0.2">
      <c r="A48" s="312" t="str">
        <f t="shared" si="4"/>
        <v/>
      </c>
      <c r="B48" s="313" t="str">
        <f t="shared" si="0"/>
        <v/>
      </c>
      <c r="C48" s="315" t="str">
        <f t="shared" si="5"/>
        <v/>
      </c>
      <c r="D48" s="315" t="str">
        <f t="shared" si="8"/>
        <v/>
      </c>
      <c r="E48" s="316" t="e">
        <f t="shared" si="1"/>
        <v>#VALUE!</v>
      </c>
      <c r="F48" s="315" t="e">
        <f t="shared" si="2"/>
        <v>#VALUE!</v>
      </c>
      <c r="G48" s="315" t="str">
        <f t="shared" si="6"/>
        <v/>
      </c>
      <c r="H48" s="315" t="str">
        <f t="shared" si="7"/>
        <v/>
      </c>
      <c r="I48" s="315" t="e">
        <f t="shared" si="3"/>
        <v>#VALUE!</v>
      </c>
      <c r="J48" s="315">
        <f>SUM($H$15:$H48)</f>
        <v>0</v>
      </c>
      <c r="K48" s="311"/>
      <c r="L48" s="311"/>
    </row>
    <row r="49" spans="1:12" x14ac:dyDescent="0.2">
      <c r="A49" s="312" t="str">
        <f t="shared" si="4"/>
        <v/>
      </c>
      <c r="B49" s="313" t="str">
        <f t="shared" si="0"/>
        <v/>
      </c>
      <c r="C49" s="315" t="str">
        <f t="shared" si="5"/>
        <v/>
      </c>
      <c r="D49" s="315" t="str">
        <f t="shared" si="8"/>
        <v/>
      </c>
      <c r="E49" s="316" t="e">
        <f t="shared" si="1"/>
        <v>#VALUE!</v>
      </c>
      <c r="F49" s="315" t="e">
        <f t="shared" si="2"/>
        <v>#VALUE!</v>
      </c>
      <c r="G49" s="315" t="str">
        <f t="shared" si="6"/>
        <v/>
      </c>
      <c r="H49" s="315" t="str">
        <f t="shared" si="7"/>
        <v/>
      </c>
      <c r="I49" s="315" t="e">
        <f t="shared" si="3"/>
        <v>#VALUE!</v>
      </c>
      <c r="J49" s="315">
        <f>SUM($H$15:$H49)</f>
        <v>0</v>
      </c>
      <c r="K49" s="311"/>
      <c r="L49" s="311"/>
    </row>
    <row r="50" spans="1:12" x14ac:dyDescent="0.2">
      <c r="A50" s="312" t="str">
        <f t="shared" si="4"/>
        <v/>
      </c>
      <c r="B50" s="313" t="str">
        <f t="shared" si="0"/>
        <v/>
      </c>
      <c r="C50" s="315" t="str">
        <f t="shared" si="5"/>
        <v/>
      </c>
      <c r="D50" s="315" t="str">
        <f t="shared" si="8"/>
        <v/>
      </c>
      <c r="E50" s="316" t="e">
        <f t="shared" si="1"/>
        <v>#VALUE!</v>
      </c>
      <c r="F50" s="315" t="e">
        <f t="shared" si="2"/>
        <v>#VALUE!</v>
      </c>
      <c r="G50" s="315" t="str">
        <f t="shared" si="6"/>
        <v/>
      </c>
      <c r="H50" s="315" t="str">
        <f t="shared" si="7"/>
        <v/>
      </c>
      <c r="I50" s="315" t="e">
        <f t="shared" si="3"/>
        <v>#VALUE!</v>
      </c>
      <c r="J50" s="315">
        <f>SUM($H$15:$H50)</f>
        <v>0</v>
      </c>
      <c r="K50" s="311"/>
      <c r="L50" s="311"/>
    </row>
    <row r="51" spans="1:12" x14ac:dyDescent="0.2">
      <c r="A51" s="312" t="str">
        <f t="shared" si="4"/>
        <v/>
      </c>
      <c r="B51" s="313" t="str">
        <f t="shared" si="0"/>
        <v/>
      </c>
      <c r="C51" s="315" t="str">
        <f t="shared" si="5"/>
        <v/>
      </c>
      <c r="D51" s="315" t="str">
        <f t="shared" si="8"/>
        <v/>
      </c>
      <c r="E51" s="316" t="e">
        <f t="shared" si="1"/>
        <v>#VALUE!</v>
      </c>
      <c r="F51" s="315" t="e">
        <f t="shared" si="2"/>
        <v>#VALUE!</v>
      </c>
      <c r="G51" s="315" t="str">
        <f t="shared" si="6"/>
        <v/>
      </c>
      <c r="H51" s="315" t="str">
        <f t="shared" si="7"/>
        <v/>
      </c>
      <c r="I51" s="315" t="e">
        <f t="shared" si="3"/>
        <v>#VALUE!</v>
      </c>
      <c r="J51" s="315">
        <f>SUM($H$15:$H51)</f>
        <v>0</v>
      </c>
      <c r="K51" s="311"/>
      <c r="L51" s="311"/>
    </row>
    <row r="52" spans="1:12" x14ac:dyDescent="0.2">
      <c r="A52" s="312" t="str">
        <f t="shared" si="4"/>
        <v/>
      </c>
      <c r="B52" s="313" t="str">
        <f t="shared" si="0"/>
        <v/>
      </c>
      <c r="C52" s="315" t="str">
        <f t="shared" si="5"/>
        <v/>
      </c>
      <c r="D52" s="315" t="str">
        <f t="shared" si="8"/>
        <v/>
      </c>
      <c r="E52" s="316" t="e">
        <f t="shared" si="1"/>
        <v>#VALUE!</v>
      </c>
      <c r="F52" s="315" t="e">
        <f t="shared" si="2"/>
        <v>#VALUE!</v>
      </c>
      <c r="G52" s="315" t="str">
        <f t="shared" si="6"/>
        <v/>
      </c>
      <c r="H52" s="315" t="str">
        <f t="shared" si="7"/>
        <v/>
      </c>
      <c r="I52" s="315" t="e">
        <f t="shared" si="3"/>
        <v>#VALUE!</v>
      </c>
      <c r="J52" s="315">
        <f>SUM($H$15:$H52)</f>
        <v>0</v>
      </c>
      <c r="K52" s="311"/>
      <c r="L52" s="311"/>
    </row>
    <row r="53" spans="1:12" x14ac:dyDescent="0.2">
      <c r="A53" s="312" t="str">
        <f t="shared" si="4"/>
        <v/>
      </c>
      <c r="B53" s="313" t="str">
        <f t="shared" si="0"/>
        <v/>
      </c>
      <c r="C53" s="315" t="str">
        <f t="shared" si="5"/>
        <v/>
      </c>
      <c r="D53" s="315" t="str">
        <f t="shared" si="8"/>
        <v/>
      </c>
      <c r="E53" s="316" t="e">
        <f t="shared" si="1"/>
        <v>#VALUE!</v>
      </c>
      <c r="F53" s="315" t="e">
        <f t="shared" si="2"/>
        <v>#VALUE!</v>
      </c>
      <c r="G53" s="315" t="str">
        <f t="shared" si="6"/>
        <v/>
      </c>
      <c r="H53" s="315" t="str">
        <f t="shared" si="7"/>
        <v/>
      </c>
      <c r="I53" s="315" t="e">
        <f t="shared" si="3"/>
        <v>#VALUE!</v>
      </c>
      <c r="J53" s="315">
        <f>SUM($H$15:$H53)</f>
        <v>0</v>
      </c>
      <c r="K53" s="311"/>
      <c r="L53" s="311"/>
    </row>
    <row r="54" spans="1:12" x14ac:dyDescent="0.2">
      <c r="A54" s="312" t="str">
        <f t="shared" si="4"/>
        <v/>
      </c>
      <c r="B54" s="313" t="str">
        <f t="shared" si="0"/>
        <v/>
      </c>
      <c r="C54" s="315" t="str">
        <f t="shared" si="5"/>
        <v/>
      </c>
      <c r="D54" s="315" t="str">
        <f t="shared" si="8"/>
        <v/>
      </c>
      <c r="E54" s="316" t="e">
        <f t="shared" si="1"/>
        <v>#VALUE!</v>
      </c>
      <c r="F54" s="315" t="e">
        <f t="shared" si="2"/>
        <v>#VALUE!</v>
      </c>
      <c r="G54" s="315" t="str">
        <f t="shared" si="6"/>
        <v/>
      </c>
      <c r="H54" s="315" t="str">
        <f t="shared" si="7"/>
        <v/>
      </c>
      <c r="I54" s="315" t="e">
        <f t="shared" si="3"/>
        <v>#VALUE!</v>
      </c>
      <c r="J54" s="315">
        <f>SUM($H$15:$H54)</f>
        <v>0</v>
      </c>
      <c r="K54" s="311"/>
      <c r="L54" s="311"/>
    </row>
    <row r="55" spans="1:12" x14ac:dyDescent="0.2">
      <c r="A55" s="312" t="str">
        <f t="shared" si="4"/>
        <v/>
      </c>
      <c r="B55" s="313" t="str">
        <f t="shared" si="0"/>
        <v/>
      </c>
      <c r="C55" s="315" t="str">
        <f t="shared" si="5"/>
        <v/>
      </c>
      <c r="D55" s="315" t="str">
        <f t="shared" si="8"/>
        <v/>
      </c>
      <c r="E55" s="316" t="e">
        <f t="shared" si="1"/>
        <v>#VALUE!</v>
      </c>
      <c r="F55" s="315" t="e">
        <f t="shared" si="2"/>
        <v>#VALUE!</v>
      </c>
      <c r="G55" s="315" t="str">
        <f t="shared" si="6"/>
        <v/>
      </c>
      <c r="H55" s="315" t="str">
        <f t="shared" si="7"/>
        <v/>
      </c>
      <c r="I55" s="315" t="e">
        <f t="shared" si="3"/>
        <v>#VALUE!</v>
      </c>
      <c r="J55" s="315">
        <f>SUM($H$15:$H55)</f>
        <v>0</v>
      </c>
      <c r="K55" s="311"/>
      <c r="L55" s="311"/>
    </row>
    <row r="56" spans="1:12" x14ac:dyDescent="0.2">
      <c r="A56" s="312" t="str">
        <f t="shared" si="4"/>
        <v/>
      </c>
      <c r="B56" s="313" t="str">
        <f t="shared" si="0"/>
        <v/>
      </c>
      <c r="C56" s="315" t="str">
        <f t="shared" si="5"/>
        <v/>
      </c>
      <c r="D56" s="315" t="str">
        <f t="shared" si="8"/>
        <v/>
      </c>
      <c r="E56" s="316" t="e">
        <f t="shared" si="1"/>
        <v>#VALUE!</v>
      </c>
      <c r="F56" s="315" t="e">
        <f t="shared" si="2"/>
        <v>#VALUE!</v>
      </c>
      <c r="G56" s="315" t="str">
        <f t="shared" si="6"/>
        <v/>
      </c>
      <c r="H56" s="315" t="str">
        <f t="shared" si="7"/>
        <v/>
      </c>
      <c r="I56" s="315" t="e">
        <f t="shared" si="3"/>
        <v>#VALUE!</v>
      </c>
      <c r="J56" s="315">
        <f>SUM($H$15:$H56)</f>
        <v>0</v>
      </c>
      <c r="K56" s="311"/>
      <c r="L56" s="311"/>
    </row>
    <row r="57" spans="1:12" x14ac:dyDescent="0.2">
      <c r="A57" s="312" t="str">
        <f t="shared" si="4"/>
        <v/>
      </c>
      <c r="B57" s="313" t="str">
        <f t="shared" si="0"/>
        <v/>
      </c>
      <c r="C57" s="315" t="str">
        <f t="shared" si="5"/>
        <v/>
      </c>
      <c r="D57" s="315" t="str">
        <f t="shared" si="8"/>
        <v/>
      </c>
      <c r="E57" s="316" t="e">
        <f t="shared" si="1"/>
        <v>#VALUE!</v>
      </c>
      <c r="F57" s="315" t="e">
        <f t="shared" si="2"/>
        <v>#VALUE!</v>
      </c>
      <c r="G57" s="315" t="str">
        <f t="shared" si="6"/>
        <v/>
      </c>
      <c r="H57" s="315" t="str">
        <f t="shared" si="7"/>
        <v/>
      </c>
      <c r="I57" s="315" t="e">
        <f t="shared" si="3"/>
        <v>#VALUE!</v>
      </c>
      <c r="J57" s="315">
        <f>SUM($H$15:$H57)</f>
        <v>0</v>
      </c>
      <c r="K57" s="311"/>
      <c r="L57" s="311"/>
    </row>
    <row r="58" spans="1:12" x14ac:dyDescent="0.2">
      <c r="A58" s="312" t="str">
        <f t="shared" si="4"/>
        <v/>
      </c>
      <c r="B58" s="313" t="str">
        <f t="shared" si="0"/>
        <v/>
      </c>
      <c r="C58" s="315" t="str">
        <f t="shared" si="5"/>
        <v/>
      </c>
      <c r="D58" s="315" t="str">
        <f t="shared" si="8"/>
        <v/>
      </c>
      <c r="E58" s="316" t="e">
        <f t="shared" si="1"/>
        <v>#VALUE!</v>
      </c>
      <c r="F58" s="315" t="e">
        <f t="shared" si="2"/>
        <v>#VALUE!</v>
      </c>
      <c r="G58" s="315" t="str">
        <f t="shared" si="6"/>
        <v/>
      </c>
      <c r="H58" s="315" t="str">
        <f t="shared" si="7"/>
        <v/>
      </c>
      <c r="I58" s="315" t="e">
        <f t="shared" si="3"/>
        <v>#VALUE!</v>
      </c>
      <c r="J58" s="315">
        <f>SUM($H$15:$H58)</f>
        <v>0</v>
      </c>
      <c r="K58" s="311"/>
      <c r="L58" s="311"/>
    </row>
    <row r="59" spans="1:12" x14ac:dyDescent="0.2">
      <c r="A59" s="312" t="str">
        <f t="shared" si="4"/>
        <v/>
      </c>
      <c r="B59" s="313" t="str">
        <f t="shared" si="0"/>
        <v/>
      </c>
      <c r="C59" s="315" t="str">
        <f t="shared" si="5"/>
        <v/>
      </c>
      <c r="D59" s="315" t="str">
        <f t="shared" si="8"/>
        <v/>
      </c>
      <c r="E59" s="316" t="e">
        <f t="shared" si="1"/>
        <v>#VALUE!</v>
      </c>
      <c r="F59" s="315" t="e">
        <f t="shared" si="2"/>
        <v>#VALUE!</v>
      </c>
      <c r="G59" s="315" t="str">
        <f t="shared" si="6"/>
        <v/>
      </c>
      <c r="H59" s="315" t="str">
        <f t="shared" si="7"/>
        <v/>
      </c>
      <c r="I59" s="315" t="e">
        <f t="shared" si="3"/>
        <v>#VALUE!</v>
      </c>
      <c r="J59" s="315">
        <f>SUM($H$15:$H59)</f>
        <v>0</v>
      </c>
      <c r="K59" s="311"/>
      <c r="L59" s="311"/>
    </row>
    <row r="60" spans="1:12" x14ac:dyDescent="0.2">
      <c r="A60" s="312" t="str">
        <f t="shared" si="4"/>
        <v/>
      </c>
      <c r="B60" s="313" t="str">
        <f t="shared" si="0"/>
        <v/>
      </c>
      <c r="C60" s="315" t="str">
        <f t="shared" si="5"/>
        <v/>
      </c>
      <c r="D60" s="315" t="str">
        <f t="shared" si="8"/>
        <v/>
      </c>
      <c r="E60" s="316" t="e">
        <f t="shared" si="1"/>
        <v>#VALUE!</v>
      </c>
      <c r="F60" s="315" t="e">
        <f t="shared" si="2"/>
        <v>#VALUE!</v>
      </c>
      <c r="G60" s="315" t="str">
        <f t="shared" si="6"/>
        <v/>
      </c>
      <c r="H60" s="315" t="str">
        <f t="shared" si="7"/>
        <v/>
      </c>
      <c r="I60" s="315" t="e">
        <f t="shared" si="3"/>
        <v>#VALUE!</v>
      </c>
      <c r="J60" s="315">
        <f>SUM($H$15:$H60)</f>
        <v>0</v>
      </c>
      <c r="K60" s="311"/>
      <c r="L60" s="311"/>
    </row>
    <row r="61" spans="1:12" x14ac:dyDescent="0.2">
      <c r="A61" s="312" t="str">
        <f t="shared" si="4"/>
        <v/>
      </c>
      <c r="B61" s="313" t="str">
        <f t="shared" si="0"/>
        <v/>
      </c>
      <c r="C61" s="315" t="str">
        <f t="shared" si="5"/>
        <v/>
      </c>
      <c r="D61" s="315" t="str">
        <f t="shared" si="8"/>
        <v/>
      </c>
      <c r="E61" s="316" t="e">
        <f t="shared" si="1"/>
        <v>#VALUE!</v>
      </c>
      <c r="F61" s="315" t="e">
        <f t="shared" si="2"/>
        <v>#VALUE!</v>
      </c>
      <c r="G61" s="315" t="str">
        <f t="shared" si="6"/>
        <v/>
      </c>
      <c r="H61" s="315" t="str">
        <f t="shared" si="7"/>
        <v/>
      </c>
      <c r="I61" s="315" t="e">
        <f t="shared" si="3"/>
        <v>#VALUE!</v>
      </c>
      <c r="J61" s="315">
        <f>SUM($H$15:$H61)</f>
        <v>0</v>
      </c>
      <c r="K61" s="311"/>
      <c r="L61" s="311"/>
    </row>
    <row r="62" spans="1:12" x14ac:dyDescent="0.2">
      <c r="A62" s="312" t="str">
        <f t="shared" si="4"/>
        <v/>
      </c>
      <c r="B62" s="313" t="str">
        <f t="shared" si="0"/>
        <v/>
      </c>
      <c r="C62" s="315" t="str">
        <f t="shared" si="5"/>
        <v/>
      </c>
      <c r="D62" s="315" t="str">
        <f t="shared" si="8"/>
        <v/>
      </c>
      <c r="E62" s="316" t="e">
        <f t="shared" si="1"/>
        <v>#VALUE!</v>
      </c>
      <c r="F62" s="315" t="e">
        <f t="shared" si="2"/>
        <v>#VALUE!</v>
      </c>
      <c r="G62" s="315" t="str">
        <f t="shared" si="6"/>
        <v/>
      </c>
      <c r="H62" s="315" t="str">
        <f t="shared" si="7"/>
        <v/>
      </c>
      <c r="I62" s="315" t="e">
        <f t="shared" si="3"/>
        <v>#VALUE!</v>
      </c>
      <c r="J62" s="315">
        <f>SUM($H$15:$H62)</f>
        <v>0</v>
      </c>
      <c r="K62" s="311"/>
      <c r="L62" s="311"/>
    </row>
    <row r="63" spans="1:12" x14ac:dyDescent="0.2">
      <c r="A63" s="312" t="str">
        <f t="shared" si="4"/>
        <v/>
      </c>
      <c r="B63" s="313" t="str">
        <f t="shared" si="0"/>
        <v/>
      </c>
      <c r="C63" s="315" t="str">
        <f t="shared" si="5"/>
        <v/>
      </c>
      <c r="D63" s="315" t="str">
        <f t="shared" si="8"/>
        <v/>
      </c>
      <c r="E63" s="316" t="e">
        <f t="shared" si="1"/>
        <v>#VALUE!</v>
      </c>
      <c r="F63" s="315" t="e">
        <f t="shared" si="2"/>
        <v>#VALUE!</v>
      </c>
      <c r="G63" s="315" t="str">
        <f t="shared" si="6"/>
        <v/>
      </c>
      <c r="H63" s="315" t="str">
        <f t="shared" si="7"/>
        <v/>
      </c>
      <c r="I63" s="315" t="e">
        <f t="shared" si="3"/>
        <v>#VALUE!</v>
      </c>
      <c r="J63" s="315">
        <f>SUM($H$15:$H63)</f>
        <v>0</v>
      </c>
      <c r="K63" s="311"/>
      <c r="L63" s="311"/>
    </row>
    <row r="64" spans="1:12" x14ac:dyDescent="0.2">
      <c r="A64" s="312" t="str">
        <f t="shared" si="4"/>
        <v/>
      </c>
      <c r="B64" s="313" t="str">
        <f t="shared" si="0"/>
        <v/>
      </c>
      <c r="C64" s="315" t="str">
        <f t="shared" si="5"/>
        <v/>
      </c>
      <c r="D64" s="315" t="str">
        <f t="shared" si="8"/>
        <v/>
      </c>
      <c r="E64" s="316" t="e">
        <f t="shared" si="1"/>
        <v>#VALUE!</v>
      </c>
      <c r="F64" s="315" t="e">
        <f t="shared" si="2"/>
        <v>#VALUE!</v>
      </c>
      <c r="G64" s="315" t="str">
        <f t="shared" si="6"/>
        <v/>
      </c>
      <c r="H64" s="315" t="str">
        <f t="shared" si="7"/>
        <v/>
      </c>
      <c r="I64" s="315" t="e">
        <f t="shared" si="3"/>
        <v>#VALUE!</v>
      </c>
      <c r="J64" s="315">
        <f>SUM($H$15:$H64)</f>
        <v>0</v>
      </c>
      <c r="K64" s="311"/>
      <c r="L64" s="311"/>
    </row>
    <row r="65" spans="1:12" x14ac:dyDescent="0.2">
      <c r="A65" s="312" t="str">
        <f t="shared" si="4"/>
        <v/>
      </c>
      <c r="B65" s="313" t="str">
        <f t="shared" si="0"/>
        <v/>
      </c>
      <c r="C65" s="315" t="str">
        <f t="shared" si="5"/>
        <v/>
      </c>
      <c r="D65" s="315" t="str">
        <f t="shared" si="8"/>
        <v/>
      </c>
      <c r="E65" s="316" t="e">
        <f t="shared" si="1"/>
        <v>#VALUE!</v>
      </c>
      <c r="F65" s="315" t="e">
        <f t="shared" si="2"/>
        <v>#VALUE!</v>
      </c>
      <c r="G65" s="315" t="str">
        <f t="shared" si="6"/>
        <v/>
      </c>
      <c r="H65" s="315" t="str">
        <f t="shared" si="7"/>
        <v/>
      </c>
      <c r="I65" s="315" t="e">
        <f t="shared" si="3"/>
        <v>#VALUE!</v>
      </c>
      <c r="J65" s="315">
        <f>SUM($H$15:$H65)</f>
        <v>0</v>
      </c>
      <c r="K65" s="311"/>
      <c r="L65" s="311"/>
    </row>
    <row r="66" spans="1:12" x14ac:dyDescent="0.2">
      <c r="A66" s="312" t="str">
        <f t="shared" si="4"/>
        <v/>
      </c>
      <c r="B66" s="313" t="str">
        <f t="shared" si="0"/>
        <v/>
      </c>
      <c r="C66" s="315" t="str">
        <f t="shared" si="5"/>
        <v/>
      </c>
      <c r="D66" s="315" t="str">
        <f t="shared" si="8"/>
        <v/>
      </c>
      <c r="E66" s="316" t="e">
        <f t="shared" si="1"/>
        <v>#VALUE!</v>
      </c>
      <c r="F66" s="315" t="e">
        <f t="shared" si="2"/>
        <v>#VALUE!</v>
      </c>
      <c r="G66" s="315" t="str">
        <f t="shared" si="6"/>
        <v/>
      </c>
      <c r="H66" s="315" t="str">
        <f t="shared" si="7"/>
        <v/>
      </c>
      <c r="I66" s="315" t="e">
        <f t="shared" si="3"/>
        <v>#VALUE!</v>
      </c>
      <c r="J66" s="315">
        <f>SUM($H$15:$H66)</f>
        <v>0</v>
      </c>
      <c r="K66" s="311"/>
      <c r="L66" s="311"/>
    </row>
    <row r="67" spans="1:12" x14ac:dyDescent="0.2">
      <c r="A67" s="312" t="str">
        <f t="shared" si="4"/>
        <v/>
      </c>
      <c r="B67" s="313" t="str">
        <f t="shared" si="0"/>
        <v/>
      </c>
      <c r="C67" s="315" t="str">
        <f t="shared" si="5"/>
        <v/>
      </c>
      <c r="D67" s="315" t="str">
        <f t="shared" si="8"/>
        <v/>
      </c>
      <c r="E67" s="316" t="e">
        <f t="shared" si="1"/>
        <v>#VALUE!</v>
      </c>
      <c r="F67" s="315" t="e">
        <f t="shared" si="2"/>
        <v>#VALUE!</v>
      </c>
      <c r="G67" s="315" t="str">
        <f t="shared" si="6"/>
        <v/>
      </c>
      <c r="H67" s="315" t="str">
        <f t="shared" si="7"/>
        <v/>
      </c>
      <c r="I67" s="315" t="e">
        <f t="shared" si="3"/>
        <v>#VALUE!</v>
      </c>
      <c r="J67" s="315">
        <f>SUM($H$15:$H67)</f>
        <v>0</v>
      </c>
      <c r="K67" s="311"/>
      <c r="L67" s="311"/>
    </row>
    <row r="68" spans="1:12" x14ac:dyDescent="0.2">
      <c r="A68" s="312" t="str">
        <f t="shared" si="4"/>
        <v/>
      </c>
      <c r="B68" s="313" t="str">
        <f t="shared" si="0"/>
        <v/>
      </c>
      <c r="C68" s="315" t="str">
        <f t="shared" si="5"/>
        <v/>
      </c>
      <c r="D68" s="315" t="str">
        <f t="shared" si="8"/>
        <v/>
      </c>
      <c r="E68" s="316" t="e">
        <f t="shared" si="1"/>
        <v>#VALUE!</v>
      </c>
      <c r="F68" s="315" t="e">
        <f t="shared" si="2"/>
        <v>#VALUE!</v>
      </c>
      <c r="G68" s="315" t="str">
        <f t="shared" si="6"/>
        <v/>
      </c>
      <c r="H68" s="315" t="str">
        <f t="shared" si="7"/>
        <v/>
      </c>
      <c r="I68" s="315" t="e">
        <f t="shared" si="3"/>
        <v>#VALUE!</v>
      </c>
      <c r="J68" s="315">
        <f>SUM($H$15:$H68)</f>
        <v>0</v>
      </c>
      <c r="K68" s="311"/>
      <c r="L68" s="311"/>
    </row>
    <row r="69" spans="1:12" x14ac:dyDescent="0.2">
      <c r="A69" s="312" t="str">
        <f t="shared" si="4"/>
        <v/>
      </c>
      <c r="B69" s="313" t="str">
        <f t="shared" si="0"/>
        <v/>
      </c>
      <c r="C69" s="315" t="str">
        <f t="shared" si="5"/>
        <v/>
      </c>
      <c r="D69" s="315" t="str">
        <f t="shared" si="8"/>
        <v/>
      </c>
      <c r="E69" s="316" t="e">
        <f t="shared" si="1"/>
        <v>#VALUE!</v>
      </c>
      <c r="F69" s="315" t="e">
        <f t="shared" si="2"/>
        <v>#VALUE!</v>
      </c>
      <c r="G69" s="315" t="str">
        <f t="shared" si="6"/>
        <v/>
      </c>
      <c r="H69" s="315" t="str">
        <f t="shared" si="7"/>
        <v/>
      </c>
      <c r="I69" s="315" t="e">
        <f t="shared" si="3"/>
        <v>#VALUE!</v>
      </c>
      <c r="J69" s="315">
        <f>SUM($H$15:$H69)</f>
        <v>0</v>
      </c>
      <c r="K69" s="311"/>
      <c r="L69" s="311"/>
    </row>
    <row r="70" spans="1:12" x14ac:dyDescent="0.2">
      <c r="A70" s="312" t="str">
        <f t="shared" si="4"/>
        <v/>
      </c>
      <c r="B70" s="313" t="str">
        <f t="shared" si="0"/>
        <v/>
      </c>
      <c r="C70" s="315" t="str">
        <f t="shared" si="5"/>
        <v/>
      </c>
      <c r="D70" s="315" t="str">
        <f t="shared" si="8"/>
        <v/>
      </c>
      <c r="E70" s="316" t="e">
        <f t="shared" si="1"/>
        <v>#VALUE!</v>
      </c>
      <c r="F70" s="315" t="e">
        <f t="shared" si="2"/>
        <v>#VALUE!</v>
      </c>
      <c r="G70" s="315" t="str">
        <f t="shared" si="6"/>
        <v/>
      </c>
      <c r="H70" s="315" t="str">
        <f t="shared" si="7"/>
        <v/>
      </c>
      <c r="I70" s="315" t="e">
        <f t="shared" si="3"/>
        <v>#VALUE!</v>
      </c>
      <c r="J70" s="315">
        <f>SUM($H$15:$H70)</f>
        <v>0</v>
      </c>
      <c r="K70" s="311"/>
      <c r="L70" s="311"/>
    </row>
    <row r="71" spans="1:12" x14ac:dyDescent="0.2">
      <c r="A71" s="312" t="str">
        <f t="shared" si="4"/>
        <v/>
      </c>
      <c r="B71" s="313" t="str">
        <f t="shared" si="0"/>
        <v/>
      </c>
      <c r="C71" s="315" t="str">
        <f t="shared" si="5"/>
        <v/>
      </c>
      <c r="D71" s="315" t="str">
        <f t="shared" si="8"/>
        <v/>
      </c>
      <c r="E71" s="316" t="e">
        <f t="shared" si="1"/>
        <v>#VALUE!</v>
      </c>
      <c r="F71" s="315" t="e">
        <f t="shared" si="2"/>
        <v>#VALUE!</v>
      </c>
      <c r="G71" s="315" t="str">
        <f t="shared" si="6"/>
        <v/>
      </c>
      <c r="H71" s="315" t="str">
        <f t="shared" si="7"/>
        <v/>
      </c>
      <c r="I71" s="315" t="e">
        <f t="shared" si="3"/>
        <v>#VALUE!</v>
      </c>
      <c r="J71" s="315">
        <f>SUM($H$15:$H71)</f>
        <v>0</v>
      </c>
      <c r="K71" s="311"/>
      <c r="L71" s="311"/>
    </row>
    <row r="72" spans="1:12" x14ac:dyDescent="0.2">
      <c r="A72" s="312" t="str">
        <f t="shared" si="4"/>
        <v/>
      </c>
      <c r="B72" s="313" t="str">
        <f t="shared" si="0"/>
        <v/>
      </c>
      <c r="C72" s="315" t="str">
        <f t="shared" si="5"/>
        <v/>
      </c>
      <c r="D72" s="315" t="str">
        <f t="shared" si="8"/>
        <v/>
      </c>
      <c r="E72" s="316" t="e">
        <f t="shared" si="1"/>
        <v>#VALUE!</v>
      </c>
      <c r="F72" s="315" t="e">
        <f t="shared" si="2"/>
        <v>#VALUE!</v>
      </c>
      <c r="G72" s="315" t="str">
        <f t="shared" si="6"/>
        <v/>
      </c>
      <c r="H72" s="315" t="str">
        <f t="shared" si="7"/>
        <v/>
      </c>
      <c r="I72" s="315" t="e">
        <f t="shared" si="3"/>
        <v>#VALUE!</v>
      </c>
      <c r="J72" s="315">
        <f>SUM($H$15:$H72)</f>
        <v>0</v>
      </c>
      <c r="K72" s="311"/>
      <c r="L72" s="311"/>
    </row>
    <row r="73" spans="1:12" x14ac:dyDescent="0.2">
      <c r="A73" s="312" t="str">
        <f t="shared" si="4"/>
        <v/>
      </c>
      <c r="B73" s="313" t="str">
        <f t="shared" si="0"/>
        <v/>
      </c>
      <c r="C73" s="315" t="str">
        <f t="shared" si="5"/>
        <v/>
      </c>
      <c r="D73" s="315" t="str">
        <f t="shared" si="8"/>
        <v/>
      </c>
      <c r="E73" s="316" t="e">
        <f t="shared" si="1"/>
        <v>#VALUE!</v>
      </c>
      <c r="F73" s="315" t="e">
        <f t="shared" si="2"/>
        <v>#VALUE!</v>
      </c>
      <c r="G73" s="315" t="str">
        <f t="shared" si="6"/>
        <v/>
      </c>
      <c r="H73" s="315" t="str">
        <f t="shared" si="7"/>
        <v/>
      </c>
      <c r="I73" s="315" t="e">
        <f t="shared" si="3"/>
        <v>#VALUE!</v>
      </c>
      <c r="J73" s="315">
        <f>SUM($H$15:$H73)</f>
        <v>0</v>
      </c>
      <c r="K73" s="311"/>
      <c r="L73" s="311"/>
    </row>
    <row r="74" spans="1:12" x14ac:dyDescent="0.2">
      <c r="A74" s="312" t="str">
        <f t="shared" si="4"/>
        <v/>
      </c>
      <c r="B74" s="313" t="str">
        <f t="shared" si="0"/>
        <v/>
      </c>
      <c r="C74" s="315" t="str">
        <f t="shared" si="5"/>
        <v/>
      </c>
      <c r="D74" s="315" t="str">
        <f t="shared" si="8"/>
        <v/>
      </c>
      <c r="E74" s="316" t="e">
        <f t="shared" si="1"/>
        <v>#VALUE!</v>
      </c>
      <c r="F74" s="315" t="e">
        <f t="shared" si="2"/>
        <v>#VALUE!</v>
      </c>
      <c r="G74" s="315" t="str">
        <f t="shared" si="6"/>
        <v/>
      </c>
      <c r="H74" s="315" t="str">
        <f t="shared" si="7"/>
        <v/>
      </c>
      <c r="I74" s="315" t="e">
        <f t="shared" si="3"/>
        <v>#VALUE!</v>
      </c>
      <c r="J74" s="315">
        <f>SUM($H$15:$H74)</f>
        <v>0</v>
      </c>
      <c r="K74" s="311"/>
      <c r="L74" s="311"/>
    </row>
    <row r="75" spans="1:12" x14ac:dyDescent="0.2">
      <c r="A75" s="312" t="str">
        <f t="shared" si="4"/>
        <v/>
      </c>
      <c r="B75" s="313" t="str">
        <f t="shared" si="0"/>
        <v/>
      </c>
      <c r="C75" s="315" t="str">
        <f t="shared" si="5"/>
        <v/>
      </c>
      <c r="D75" s="315" t="str">
        <f t="shared" si="8"/>
        <v/>
      </c>
      <c r="E75" s="316" t="e">
        <f t="shared" si="1"/>
        <v>#VALUE!</v>
      </c>
      <c r="F75" s="315" t="e">
        <f t="shared" si="2"/>
        <v>#VALUE!</v>
      </c>
      <c r="G75" s="315" t="str">
        <f t="shared" si="6"/>
        <v/>
      </c>
      <c r="H75" s="315" t="str">
        <f t="shared" si="7"/>
        <v/>
      </c>
      <c r="I75" s="315" t="e">
        <f t="shared" si="3"/>
        <v>#VALUE!</v>
      </c>
      <c r="J75" s="315">
        <f>SUM($H$15:$H75)</f>
        <v>0</v>
      </c>
      <c r="K75" s="311"/>
      <c r="L75" s="311"/>
    </row>
    <row r="76" spans="1:12" x14ac:dyDescent="0.2">
      <c r="A76" s="312" t="str">
        <f t="shared" si="4"/>
        <v/>
      </c>
      <c r="B76" s="313" t="str">
        <f t="shared" si="0"/>
        <v/>
      </c>
      <c r="C76" s="315" t="str">
        <f t="shared" si="5"/>
        <v/>
      </c>
      <c r="D76" s="315" t="str">
        <f t="shared" si="8"/>
        <v/>
      </c>
      <c r="E76" s="316" t="e">
        <f t="shared" si="1"/>
        <v>#VALUE!</v>
      </c>
      <c r="F76" s="315" t="e">
        <f t="shared" si="2"/>
        <v>#VALUE!</v>
      </c>
      <c r="G76" s="315" t="str">
        <f t="shared" si="6"/>
        <v/>
      </c>
      <c r="H76" s="315" t="str">
        <f t="shared" si="7"/>
        <v/>
      </c>
      <c r="I76" s="315" t="e">
        <f t="shared" si="3"/>
        <v>#VALUE!</v>
      </c>
      <c r="J76" s="315">
        <f>SUM($H$15:$H76)</f>
        <v>0</v>
      </c>
      <c r="K76" s="311"/>
      <c r="L76" s="311"/>
    </row>
    <row r="77" spans="1:12" x14ac:dyDescent="0.2">
      <c r="A77" s="312" t="str">
        <f t="shared" si="4"/>
        <v/>
      </c>
      <c r="B77" s="313" t="str">
        <f t="shared" si="0"/>
        <v/>
      </c>
      <c r="C77" s="315" t="str">
        <f t="shared" si="5"/>
        <v/>
      </c>
      <c r="D77" s="315" t="str">
        <f t="shared" si="8"/>
        <v/>
      </c>
      <c r="E77" s="316" t="e">
        <f t="shared" si="1"/>
        <v>#VALUE!</v>
      </c>
      <c r="F77" s="315" t="e">
        <f t="shared" si="2"/>
        <v>#VALUE!</v>
      </c>
      <c r="G77" s="315" t="str">
        <f t="shared" si="6"/>
        <v/>
      </c>
      <c r="H77" s="315" t="str">
        <f t="shared" si="7"/>
        <v/>
      </c>
      <c r="I77" s="315" t="e">
        <f t="shared" si="3"/>
        <v>#VALUE!</v>
      </c>
      <c r="J77" s="315">
        <f>SUM($H$15:$H77)</f>
        <v>0</v>
      </c>
      <c r="K77" s="311"/>
      <c r="L77" s="311"/>
    </row>
    <row r="78" spans="1:12" x14ac:dyDescent="0.2">
      <c r="A78" s="312" t="str">
        <f t="shared" si="4"/>
        <v/>
      </c>
      <c r="B78" s="313" t="str">
        <f t="shared" si="0"/>
        <v/>
      </c>
      <c r="C78" s="315" t="str">
        <f t="shared" si="5"/>
        <v/>
      </c>
      <c r="D78" s="315" t="str">
        <f t="shared" si="8"/>
        <v/>
      </c>
      <c r="E78" s="316" t="e">
        <f t="shared" si="1"/>
        <v>#VALUE!</v>
      </c>
      <c r="F78" s="315" t="e">
        <f t="shared" si="2"/>
        <v>#VALUE!</v>
      </c>
      <c r="G78" s="315" t="str">
        <f t="shared" si="6"/>
        <v/>
      </c>
      <c r="H78" s="315" t="str">
        <f t="shared" si="7"/>
        <v/>
      </c>
      <c r="I78" s="315" t="e">
        <f t="shared" si="3"/>
        <v>#VALUE!</v>
      </c>
      <c r="J78" s="315">
        <f>SUM($H$15:$H78)</f>
        <v>0</v>
      </c>
      <c r="K78" s="311"/>
      <c r="L78" s="311"/>
    </row>
    <row r="79" spans="1:12" x14ac:dyDescent="0.2">
      <c r="A79" s="312" t="str">
        <f t="shared" si="4"/>
        <v/>
      </c>
      <c r="B79" s="313" t="str">
        <f t="shared" ref="B79:B142" si="9">IF(Pay_Num&lt;&gt;"",DATE(YEAR(Loan_Start),MONTH(Loan_Start)+(Pay_Num)*12/Num_Pmt_Per_Year,DAY(Loan_Start)),"")</f>
        <v/>
      </c>
      <c r="C79" s="315" t="str">
        <f t="shared" si="5"/>
        <v/>
      </c>
      <c r="D79" s="315" t="str">
        <f t="shared" si="8"/>
        <v/>
      </c>
      <c r="E79" s="316" t="e">
        <f t="shared" ref="E79:E142" si="10">IF(AND(Pay_Num&lt;&gt;"",Sched_Pay+Scheduled_Extra_Payments&lt;Beg_Bal),Scheduled_Extra_Payments,IF(AND(Pay_Num&lt;&gt;"",Beg_Bal-Sched_Pay&gt;0),Beg_Bal-Sched_Pay,IF(Pay_Num&lt;&gt;"",0,"")))</f>
        <v>#VALUE!</v>
      </c>
      <c r="F79" s="315" t="e">
        <f t="shared" ref="F79:F142" si="11">IF(AND(Pay_Num&lt;&gt;"",Sched_Pay+Extra_Pay&lt;Beg_Bal),Sched_Pay+Extra_Pay,IF(Pay_Num&lt;&gt;"",Beg_Bal,""))</f>
        <v>#VALUE!</v>
      </c>
      <c r="G79" s="315" t="str">
        <f t="shared" si="6"/>
        <v/>
      </c>
      <c r="H79" s="315" t="str">
        <f t="shared" si="7"/>
        <v/>
      </c>
      <c r="I79" s="315" t="e">
        <f t="shared" ref="I79:I142" si="12">IF(AND(Pay_Num&lt;&gt;"",Sched_Pay+Extra_Pay&lt;Beg_Bal),Beg_Bal-Princ,IF(Pay_Num&lt;&gt;"",0,""))</f>
        <v>#VALUE!</v>
      </c>
      <c r="J79" s="315">
        <f>SUM($H$15:$H79)</f>
        <v>0</v>
      </c>
      <c r="K79" s="311"/>
      <c r="L79" s="311"/>
    </row>
    <row r="80" spans="1:12" x14ac:dyDescent="0.2">
      <c r="A80" s="312" t="str">
        <f t="shared" ref="A80:A143" si="13">IF(Values_Entered,A79+1,"")</f>
        <v/>
      </c>
      <c r="B80" s="313" t="str">
        <f t="shared" si="9"/>
        <v/>
      </c>
      <c r="C80" s="315" t="str">
        <f t="shared" ref="C80:C143" si="14">IF(Pay_Num&lt;&gt;"",I79,"")</f>
        <v/>
      </c>
      <c r="D80" s="315" t="str">
        <f t="shared" si="8"/>
        <v/>
      </c>
      <c r="E80" s="316" t="e">
        <f t="shared" si="10"/>
        <v>#VALUE!</v>
      </c>
      <c r="F80" s="315" t="e">
        <f t="shared" si="11"/>
        <v>#VALUE!</v>
      </c>
      <c r="G80" s="315" t="str">
        <f t="shared" ref="G80:G143" si="15">IF(Pay_Num&lt;&gt;"",Total_Pay-Int,"")</f>
        <v/>
      </c>
      <c r="H80" s="315" t="str">
        <f t="shared" ref="H80:H143" si="16">IF(Pay_Num&lt;&gt;"",Beg_Bal*Interest_Rate/Num_Pmt_Per_Year,"")</f>
        <v/>
      </c>
      <c r="I80" s="315" t="e">
        <f t="shared" si="12"/>
        <v>#VALUE!</v>
      </c>
      <c r="J80" s="315">
        <f>SUM($H$15:$H80)</f>
        <v>0</v>
      </c>
      <c r="K80" s="311"/>
      <c r="L80" s="311"/>
    </row>
    <row r="81" spans="1:12" x14ac:dyDescent="0.2">
      <c r="A81" s="312" t="str">
        <f t="shared" si="13"/>
        <v/>
      </c>
      <c r="B81" s="313" t="str">
        <f t="shared" si="9"/>
        <v/>
      </c>
      <c r="C81" s="315" t="str">
        <f t="shared" si="14"/>
        <v/>
      </c>
      <c r="D81" s="315" t="str">
        <f t="shared" ref="D81:D144" si="17">IF(Pay_Num&lt;&gt;"",Scheduled_Monthly_Payment,"")</f>
        <v/>
      </c>
      <c r="E81" s="316" t="e">
        <f t="shared" si="10"/>
        <v>#VALUE!</v>
      </c>
      <c r="F81" s="315" t="e">
        <f t="shared" si="11"/>
        <v>#VALUE!</v>
      </c>
      <c r="G81" s="315" t="str">
        <f t="shared" si="15"/>
        <v/>
      </c>
      <c r="H81" s="315" t="str">
        <f t="shared" si="16"/>
        <v/>
      </c>
      <c r="I81" s="315" t="e">
        <f t="shared" si="12"/>
        <v>#VALUE!</v>
      </c>
      <c r="J81" s="315">
        <f>SUM($H$15:$H81)</f>
        <v>0</v>
      </c>
      <c r="K81" s="311"/>
      <c r="L81" s="311"/>
    </row>
    <row r="82" spans="1:12" x14ac:dyDescent="0.2">
      <c r="A82" s="312" t="str">
        <f t="shared" si="13"/>
        <v/>
      </c>
      <c r="B82" s="313" t="str">
        <f t="shared" si="9"/>
        <v/>
      </c>
      <c r="C82" s="315" t="str">
        <f t="shared" si="14"/>
        <v/>
      </c>
      <c r="D82" s="315" t="str">
        <f t="shared" si="17"/>
        <v/>
      </c>
      <c r="E82" s="316" t="e">
        <f t="shared" si="10"/>
        <v>#VALUE!</v>
      </c>
      <c r="F82" s="315" t="e">
        <f t="shared" si="11"/>
        <v>#VALUE!</v>
      </c>
      <c r="G82" s="315" t="str">
        <f t="shared" si="15"/>
        <v/>
      </c>
      <c r="H82" s="315" t="str">
        <f t="shared" si="16"/>
        <v/>
      </c>
      <c r="I82" s="315" t="e">
        <f t="shared" si="12"/>
        <v>#VALUE!</v>
      </c>
      <c r="J82" s="315">
        <f>SUM($H$15:$H82)</f>
        <v>0</v>
      </c>
      <c r="K82" s="311"/>
      <c r="L82" s="311"/>
    </row>
    <row r="83" spans="1:12" x14ac:dyDescent="0.2">
      <c r="A83" s="312" t="str">
        <f t="shared" si="13"/>
        <v/>
      </c>
      <c r="B83" s="313" t="str">
        <f t="shared" si="9"/>
        <v/>
      </c>
      <c r="C83" s="315" t="str">
        <f t="shared" si="14"/>
        <v/>
      </c>
      <c r="D83" s="315" t="str">
        <f t="shared" si="17"/>
        <v/>
      </c>
      <c r="E83" s="316" t="e">
        <f t="shared" si="10"/>
        <v>#VALUE!</v>
      </c>
      <c r="F83" s="315" t="e">
        <f t="shared" si="11"/>
        <v>#VALUE!</v>
      </c>
      <c r="G83" s="315" t="str">
        <f t="shared" si="15"/>
        <v/>
      </c>
      <c r="H83" s="315" t="str">
        <f t="shared" si="16"/>
        <v/>
      </c>
      <c r="I83" s="315" t="e">
        <f t="shared" si="12"/>
        <v>#VALUE!</v>
      </c>
      <c r="J83" s="315">
        <f>SUM($H$15:$H83)</f>
        <v>0</v>
      </c>
      <c r="K83" s="311"/>
      <c r="L83" s="311"/>
    </row>
    <row r="84" spans="1:12" x14ac:dyDescent="0.2">
      <c r="A84" s="312" t="str">
        <f t="shared" si="13"/>
        <v/>
      </c>
      <c r="B84" s="313" t="str">
        <f t="shared" si="9"/>
        <v/>
      </c>
      <c r="C84" s="315" t="str">
        <f t="shared" si="14"/>
        <v/>
      </c>
      <c r="D84" s="315" t="str">
        <f t="shared" si="17"/>
        <v/>
      </c>
      <c r="E84" s="316" t="e">
        <f t="shared" si="10"/>
        <v>#VALUE!</v>
      </c>
      <c r="F84" s="315" t="e">
        <f t="shared" si="11"/>
        <v>#VALUE!</v>
      </c>
      <c r="G84" s="315" t="str">
        <f t="shared" si="15"/>
        <v/>
      </c>
      <c r="H84" s="315" t="str">
        <f t="shared" si="16"/>
        <v/>
      </c>
      <c r="I84" s="315" t="e">
        <f t="shared" si="12"/>
        <v>#VALUE!</v>
      </c>
      <c r="J84" s="315">
        <f>SUM($H$15:$H84)</f>
        <v>0</v>
      </c>
      <c r="K84" s="311"/>
      <c r="L84" s="311"/>
    </row>
    <row r="85" spans="1:12" x14ac:dyDescent="0.2">
      <c r="A85" s="312" t="str">
        <f t="shared" si="13"/>
        <v/>
      </c>
      <c r="B85" s="313" t="str">
        <f t="shared" si="9"/>
        <v/>
      </c>
      <c r="C85" s="315" t="str">
        <f t="shared" si="14"/>
        <v/>
      </c>
      <c r="D85" s="315" t="str">
        <f t="shared" si="17"/>
        <v/>
      </c>
      <c r="E85" s="316" t="e">
        <f t="shared" si="10"/>
        <v>#VALUE!</v>
      </c>
      <c r="F85" s="315" t="e">
        <f t="shared" si="11"/>
        <v>#VALUE!</v>
      </c>
      <c r="G85" s="315" t="str">
        <f t="shared" si="15"/>
        <v/>
      </c>
      <c r="H85" s="315" t="str">
        <f t="shared" si="16"/>
        <v/>
      </c>
      <c r="I85" s="315" t="e">
        <f t="shared" si="12"/>
        <v>#VALUE!</v>
      </c>
      <c r="J85" s="315">
        <f>SUM($H$15:$H85)</f>
        <v>0</v>
      </c>
      <c r="K85" s="311"/>
      <c r="L85" s="311"/>
    </row>
    <row r="86" spans="1:12" x14ac:dyDescent="0.2">
      <c r="A86" s="312" t="str">
        <f t="shared" si="13"/>
        <v/>
      </c>
      <c r="B86" s="313" t="str">
        <f t="shared" si="9"/>
        <v/>
      </c>
      <c r="C86" s="315" t="str">
        <f t="shared" si="14"/>
        <v/>
      </c>
      <c r="D86" s="315" t="str">
        <f t="shared" si="17"/>
        <v/>
      </c>
      <c r="E86" s="316" t="e">
        <f t="shared" si="10"/>
        <v>#VALUE!</v>
      </c>
      <c r="F86" s="315" t="e">
        <f t="shared" si="11"/>
        <v>#VALUE!</v>
      </c>
      <c r="G86" s="315" t="str">
        <f t="shared" si="15"/>
        <v/>
      </c>
      <c r="H86" s="315" t="str">
        <f t="shared" si="16"/>
        <v/>
      </c>
      <c r="I86" s="315" t="e">
        <f t="shared" si="12"/>
        <v>#VALUE!</v>
      </c>
      <c r="J86" s="315">
        <f>SUM($H$15:$H86)</f>
        <v>0</v>
      </c>
      <c r="K86" s="311"/>
      <c r="L86" s="311"/>
    </row>
    <row r="87" spans="1:12" x14ac:dyDescent="0.2">
      <c r="A87" s="312" t="str">
        <f t="shared" si="13"/>
        <v/>
      </c>
      <c r="B87" s="313" t="str">
        <f t="shared" si="9"/>
        <v/>
      </c>
      <c r="C87" s="315" t="str">
        <f t="shared" si="14"/>
        <v/>
      </c>
      <c r="D87" s="315" t="str">
        <f t="shared" si="17"/>
        <v/>
      </c>
      <c r="E87" s="316" t="e">
        <f t="shared" si="10"/>
        <v>#VALUE!</v>
      </c>
      <c r="F87" s="315" t="e">
        <f t="shared" si="11"/>
        <v>#VALUE!</v>
      </c>
      <c r="G87" s="315" t="str">
        <f t="shared" si="15"/>
        <v/>
      </c>
      <c r="H87" s="315" t="str">
        <f t="shared" si="16"/>
        <v/>
      </c>
      <c r="I87" s="315" t="e">
        <f t="shared" si="12"/>
        <v>#VALUE!</v>
      </c>
      <c r="J87" s="315">
        <f>SUM($H$15:$H87)</f>
        <v>0</v>
      </c>
      <c r="K87" s="311"/>
      <c r="L87" s="311"/>
    </row>
    <row r="88" spans="1:12" x14ac:dyDescent="0.2">
      <c r="A88" s="312" t="str">
        <f t="shared" si="13"/>
        <v/>
      </c>
      <c r="B88" s="313" t="str">
        <f t="shared" si="9"/>
        <v/>
      </c>
      <c r="C88" s="315" t="str">
        <f t="shared" si="14"/>
        <v/>
      </c>
      <c r="D88" s="315" t="str">
        <f t="shared" si="17"/>
        <v/>
      </c>
      <c r="E88" s="316" t="e">
        <f t="shared" si="10"/>
        <v>#VALUE!</v>
      </c>
      <c r="F88" s="315" t="e">
        <f t="shared" si="11"/>
        <v>#VALUE!</v>
      </c>
      <c r="G88" s="315" t="str">
        <f t="shared" si="15"/>
        <v/>
      </c>
      <c r="H88" s="315" t="str">
        <f t="shared" si="16"/>
        <v/>
      </c>
      <c r="I88" s="315" t="e">
        <f t="shared" si="12"/>
        <v>#VALUE!</v>
      </c>
      <c r="J88" s="315">
        <f>SUM($H$15:$H88)</f>
        <v>0</v>
      </c>
      <c r="K88" s="311"/>
      <c r="L88" s="311"/>
    </row>
    <row r="89" spans="1:12" x14ac:dyDescent="0.2">
      <c r="A89" s="312" t="str">
        <f t="shared" si="13"/>
        <v/>
      </c>
      <c r="B89" s="313" t="str">
        <f t="shared" si="9"/>
        <v/>
      </c>
      <c r="C89" s="315" t="str">
        <f t="shared" si="14"/>
        <v/>
      </c>
      <c r="D89" s="315" t="str">
        <f t="shared" si="17"/>
        <v/>
      </c>
      <c r="E89" s="316" t="e">
        <f t="shared" si="10"/>
        <v>#VALUE!</v>
      </c>
      <c r="F89" s="315" t="e">
        <f t="shared" si="11"/>
        <v>#VALUE!</v>
      </c>
      <c r="G89" s="315" t="str">
        <f t="shared" si="15"/>
        <v/>
      </c>
      <c r="H89" s="315" t="str">
        <f t="shared" si="16"/>
        <v/>
      </c>
      <c r="I89" s="315" t="e">
        <f t="shared" si="12"/>
        <v>#VALUE!</v>
      </c>
      <c r="J89" s="315">
        <f>SUM($H$15:$H89)</f>
        <v>0</v>
      </c>
      <c r="K89" s="311"/>
      <c r="L89" s="311"/>
    </row>
    <row r="90" spans="1:12" x14ac:dyDescent="0.2">
      <c r="A90" s="312" t="str">
        <f t="shared" si="13"/>
        <v/>
      </c>
      <c r="B90" s="313" t="str">
        <f t="shared" si="9"/>
        <v/>
      </c>
      <c r="C90" s="315" t="str">
        <f t="shared" si="14"/>
        <v/>
      </c>
      <c r="D90" s="315" t="str">
        <f t="shared" si="17"/>
        <v/>
      </c>
      <c r="E90" s="316" t="e">
        <f t="shared" si="10"/>
        <v>#VALUE!</v>
      </c>
      <c r="F90" s="315" t="e">
        <f t="shared" si="11"/>
        <v>#VALUE!</v>
      </c>
      <c r="G90" s="315" t="str">
        <f t="shared" si="15"/>
        <v/>
      </c>
      <c r="H90" s="315" t="str">
        <f t="shared" si="16"/>
        <v/>
      </c>
      <c r="I90" s="315" t="e">
        <f t="shared" si="12"/>
        <v>#VALUE!</v>
      </c>
      <c r="J90" s="315">
        <f>SUM($H$15:$H90)</f>
        <v>0</v>
      </c>
      <c r="K90" s="311"/>
      <c r="L90" s="311"/>
    </row>
    <row r="91" spans="1:12" x14ac:dyDescent="0.2">
      <c r="A91" s="312" t="str">
        <f t="shared" si="13"/>
        <v/>
      </c>
      <c r="B91" s="313" t="str">
        <f t="shared" si="9"/>
        <v/>
      </c>
      <c r="C91" s="315" t="str">
        <f t="shared" si="14"/>
        <v/>
      </c>
      <c r="D91" s="315" t="str">
        <f t="shared" si="17"/>
        <v/>
      </c>
      <c r="E91" s="316" t="e">
        <f t="shared" si="10"/>
        <v>#VALUE!</v>
      </c>
      <c r="F91" s="315" t="e">
        <f t="shared" si="11"/>
        <v>#VALUE!</v>
      </c>
      <c r="G91" s="315" t="str">
        <f t="shared" si="15"/>
        <v/>
      </c>
      <c r="H91" s="315" t="str">
        <f t="shared" si="16"/>
        <v/>
      </c>
      <c r="I91" s="315" t="e">
        <f t="shared" si="12"/>
        <v>#VALUE!</v>
      </c>
      <c r="J91" s="315">
        <f>SUM($H$15:$H91)</f>
        <v>0</v>
      </c>
      <c r="K91" s="311"/>
      <c r="L91" s="311"/>
    </row>
    <row r="92" spans="1:12" x14ac:dyDescent="0.2">
      <c r="A92" s="312" t="str">
        <f t="shared" si="13"/>
        <v/>
      </c>
      <c r="B92" s="313" t="str">
        <f t="shared" si="9"/>
        <v/>
      </c>
      <c r="C92" s="315" t="str">
        <f t="shared" si="14"/>
        <v/>
      </c>
      <c r="D92" s="315" t="str">
        <f t="shared" si="17"/>
        <v/>
      </c>
      <c r="E92" s="316" t="e">
        <f t="shared" si="10"/>
        <v>#VALUE!</v>
      </c>
      <c r="F92" s="315" t="e">
        <f t="shared" si="11"/>
        <v>#VALUE!</v>
      </c>
      <c r="G92" s="315" t="str">
        <f t="shared" si="15"/>
        <v/>
      </c>
      <c r="H92" s="315" t="str">
        <f t="shared" si="16"/>
        <v/>
      </c>
      <c r="I92" s="315" t="e">
        <f t="shared" si="12"/>
        <v>#VALUE!</v>
      </c>
      <c r="J92" s="315">
        <f>SUM($H$15:$H92)</f>
        <v>0</v>
      </c>
      <c r="K92" s="311"/>
      <c r="L92" s="311"/>
    </row>
    <row r="93" spans="1:12" x14ac:dyDescent="0.2">
      <c r="A93" s="312" t="str">
        <f t="shared" si="13"/>
        <v/>
      </c>
      <c r="B93" s="313" t="str">
        <f t="shared" si="9"/>
        <v/>
      </c>
      <c r="C93" s="315" t="str">
        <f t="shared" si="14"/>
        <v/>
      </c>
      <c r="D93" s="315" t="str">
        <f t="shared" si="17"/>
        <v/>
      </c>
      <c r="E93" s="316" t="e">
        <f t="shared" si="10"/>
        <v>#VALUE!</v>
      </c>
      <c r="F93" s="315" t="e">
        <f t="shared" si="11"/>
        <v>#VALUE!</v>
      </c>
      <c r="G93" s="315" t="str">
        <f t="shared" si="15"/>
        <v/>
      </c>
      <c r="H93" s="315" t="str">
        <f t="shared" si="16"/>
        <v/>
      </c>
      <c r="I93" s="315" t="e">
        <f t="shared" si="12"/>
        <v>#VALUE!</v>
      </c>
      <c r="J93" s="315">
        <f>SUM($H$15:$H93)</f>
        <v>0</v>
      </c>
      <c r="K93" s="311"/>
      <c r="L93" s="311"/>
    </row>
    <row r="94" spans="1:12" x14ac:dyDescent="0.2">
      <c r="A94" s="312" t="str">
        <f t="shared" si="13"/>
        <v/>
      </c>
      <c r="B94" s="313" t="str">
        <f t="shared" si="9"/>
        <v/>
      </c>
      <c r="C94" s="315" t="str">
        <f t="shared" si="14"/>
        <v/>
      </c>
      <c r="D94" s="315" t="str">
        <f t="shared" si="17"/>
        <v/>
      </c>
      <c r="E94" s="316" t="e">
        <f t="shared" si="10"/>
        <v>#VALUE!</v>
      </c>
      <c r="F94" s="315" t="e">
        <f t="shared" si="11"/>
        <v>#VALUE!</v>
      </c>
      <c r="G94" s="315" t="str">
        <f t="shared" si="15"/>
        <v/>
      </c>
      <c r="H94" s="315" t="str">
        <f t="shared" si="16"/>
        <v/>
      </c>
      <c r="I94" s="315" t="e">
        <f t="shared" si="12"/>
        <v>#VALUE!</v>
      </c>
      <c r="J94" s="315">
        <f>SUM($H$15:$H94)</f>
        <v>0</v>
      </c>
      <c r="K94" s="311"/>
      <c r="L94" s="311"/>
    </row>
    <row r="95" spans="1:12" x14ac:dyDescent="0.2">
      <c r="A95" s="312" t="str">
        <f t="shared" si="13"/>
        <v/>
      </c>
      <c r="B95" s="313" t="str">
        <f t="shared" si="9"/>
        <v/>
      </c>
      <c r="C95" s="315" t="str">
        <f t="shared" si="14"/>
        <v/>
      </c>
      <c r="D95" s="315" t="str">
        <f t="shared" si="17"/>
        <v/>
      </c>
      <c r="E95" s="316" t="e">
        <f t="shared" si="10"/>
        <v>#VALUE!</v>
      </c>
      <c r="F95" s="315" t="e">
        <f t="shared" si="11"/>
        <v>#VALUE!</v>
      </c>
      <c r="G95" s="315" t="str">
        <f t="shared" si="15"/>
        <v/>
      </c>
      <c r="H95" s="315" t="str">
        <f t="shared" si="16"/>
        <v/>
      </c>
      <c r="I95" s="315" t="e">
        <f t="shared" si="12"/>
        <v>#VALUE!</v>
      </c>
      <c r="J95" s="315">
        <f>SUM($H$15:$H95)</f>
        <v>0</v>
      </c>
      <c r="K95" s="311"/>
      <c r="L95" s="311"/>
    </row>
    <row r="96" spans="1:12" x14ac:dyDescent="0.2">
      <c r="A96" s="312" t="str">
        <f t="shared" si="13"/>
        <v/>
      </c>
      <c r="B96" s="313" t="str">
        <f t="shared" si="9"/>
        <v/>
      </c>
      <c r="C96" s="315" t="str">
        <f t="shared" si="14"/>
        <v/>
      </c>
      <c r="D96" s="315" t="str">
        <f t="shared" si="17"/>
        <v/>
      </c>
      <c r="E96" s="316" t="e">
        <f t="shared" si="10"/>
        <v>#VALUE!</v>
      </c>
      <c r="F96" s="315" t="e">
        <f t="shared" si="11"/>
        <v>#VALUE!</v>
      </c>
      <c r="G96" s="315" t="str">
        <f t="shared" si="15"/>
        <v/>
      </c>
      <c r="H96" s="315" t="str">
        <f t="shared" si="16"/>
        <v/>
      </c>
      <c r="I96" s="315" t="e">
        <f t="shared" si="12"/>
        <v>#VALUE!</v>
      </c>
      <c r="J96" s="315">
        <f>SUM($H$15:$H96)</f>
        <v>0</v>
      </c>
      <c r="K96" s="311"/>
      <c r="L96" s="311"/>
    </row>
    <row r="97" spans="1:12" x14ac:dyDescent="0.2">
      <c r="A97" s="312" t="str">
        <f t="shared" si="13"/>
        <v/>
      </c>
      <c r="B97" s="313" t="str">
        <f t="shared" si="9"/>
        <v/>
      </c>
      <c r="C97" s="315" t="str">
        <f t="shared" si="14"/>
        <v/>
      </c>
      <c r="D97" s="315" t="str">
        <f t="shared" si="17"/>
        <v/>
      </c>
      <c r="E97" s="316" t="e">
        <f t="shared" si="10"/>
        <v>#VALUE!</v>
      </c>
      <c r="F97" s="315" t="e">
        <f t="shared" si="11"/>
        <v>#VALUE!</v>
      </c>
      <c r="G97" s="315" t="str">
        <f t="shared" si="15"/>
        <v/>
      </c>
      <c r="H97" s="315" t="str">
        <f t="shared" si="16"/>
        <v/>
      </c>
      <c r="I97" s="315" t="e">
        <f t="shared" si="12"/>
        <v>#VALUE!</v>
      </c>
      <c r="J97" s="315">
        <f>SUM($H$15:$H97)</f>
        <v>0</v>
      </c>
      <c r="K97" s="311"/>
      <c r="L97" s="311"/>
    </row>
    <row r="98" spans="1:12" x14ac:dyDescent="0.2">
      <c r="A98" s="312" t="str">
        <f t="shared" si="13"/>
        <v/>
      </c>
      <c r="B98" s="313" t="str">
        <f t="shared" si="9"/>
        <v/>
      </c>
      <c r="C98" s="315" t="str">
        <f t="shared" si="14"/>
        <v/>
      </c>
      <c r="D98" s="315" t="str">
        <f t="shared" si="17"/>
        <v/>
      </c>
      <c r="E98" s="316" t="e">
        <f t="shared" si="10"/>
        <v>#VALUE!</v>
      </c>
      <c r="F98" s="315" t="e">
        <f t="shared" si="11"/>
        <v>#VALUE!</v>
      </c>
      <c r="G98" s="315" t="str">
        <f t="shared" si="15"/>
        <v/>
      </c>
      <c r="H98" s="315" t="str">
        <f t="shared" si="16"/>
        <v/>
      </c>
      <c r="I98" s="315" t="e">
        <f t="shared" si="12"/>
        <v>#VALUE!</v>
      </c>
      <c r="J98" s="315">
        <f>SUM($H$15:$H98)</f>
        <v>0</v>
      </c>
      <c r="K98" s="311"/>
      <c r="L98" s="311"/>
    </row>
    <row r="99" spans="1:12" x14ac:dyDescent="0.2">
      <c r="A99" s="312" t="str">
        <f t="shared" si="13"/>
        <v/>
      </c>
      <c r="B99" s="313" t="str">
        <f t="shared" si="9"/>
        <v/>
      </c>
      <c r="C99" s="315" t="str">
        <f t="shared" si="14"/>
        <v/>
      </c>
      <c r="D99" s="315" t="str">
        <f t="shared" si="17"/>
        <v/>
      </c>
      <c r="E99" s="316" t="e">
        <f t="shared" si="10"/>
        <v>#VALUE!</v>
      </c>
      <c r="F99" s="315" t="e">
        <f t="shared" si="11"/>
        <v>#VALUE!</v>
      </c>
      <c r="G99" s="315" t="str">
        <f t="shared" si="15"/>
        <v/>
      </c>
      <c r="H99" s="315" t="str">
        <f t="shared" si="16"/>
        <v/>
      </c>
      <c r="I99" s="315" t="e">
        <f t="shared" si="12"/>
        <v>#VALUE!</v>
      </c>
      <c r="J99" s="315">
        <f>SUM($H$15:$H99)</f>
        <v>0</v>
      </c>
      <c r="K99" s="311"/>
      <c r="L99" s="311"/>
    </row>
    <row r="100" spans="1:12" x14ac:dyDescent="0.2">
      <c r="A100" s="312" t="str">
        <f t="shared" si="13"/>
        <v/>
      </c>
      <c r="B100" s="313" t="str">
        <f t="shared" si="9"/>
        <v/>
      </c>
      <c r="C100" s="315" t="str">
        <f t="shared" si="14"/>
        <v/>
      </c>
      <c r="D100" s="315" t="str">
        <f t="shared" si="17"/>
        <v/>
      </c>
      <c r="E100" s="316" t="e">
        <f t="shared" si="10"/>
        <v>#VALUE!</v>
      </c>
      <c r="F100" s="315" t="e">
        <f t="shared" si="11"/>
        <v>#VALUE!</v>
      </c>
      <c r="G100" s="315" t="str">
        <f t="shared" si="15"/>
        <v/>
      </c>
      <c r="H100" s="315" t="str">
        <f t="shared" si="16"/>
        <v/>
      </c>
      <c r="I100" s="315" t="e">
        <f t="shared" si="12"/>
        <v>#VALUE!</v>
      </c>
      <c r="J100" s="315">
        <f>SUM($H$15:$H100)</f>
        <v>0</v>
      </c>
      <c r="K100" s="311"/>
      <c r="L100" s="311"/>
    </row>
    <row r="101" spans="1:12" x14ac:dyDescent="0.2">
      <c r="A101" s="312" t="str">
        <f t="shared" si="13"/>
        <v/>
      </c>
      <c r="B101" s="313" t="str">
        <f t="shared" si="9"/>
        <v/>
      </c>
      <c r="C101" s="315" t="str">
        <f t="shared" si="14"/>
        <v/>
      </c>
      <c r="D101" s="315" t="str">
        <f t="shared" si="17"/>
        <v/>
      </c>
      <c r="E101" s="316" t="e">
        <f t="shared" si="10"/>
        <v>#VALUE!</v>
      </c>
      <c r="F101" s="315" t="e">
        <f t="shared" si="11"/>
        <v>#VALUE!</v>
      </c>
      <c r="G101" s="315" t="str">
        <f t="shared" si="15"/>
        <v/>
      </c>
      <c r="H101" s="315" t="str">
        <f t="shared" si="16"/>
        <v/>
      </c>
      <c r="I101" s="315" t="e">
        <f t="shared" si="12"/>
        <v>#VALUE!</v>
      </c>
      <c r="J101" s="315">
        <f>SUM($H$15:$H101)</f>
        <v>0</v>
      </c>
      <c r="K101" s="311"/>
      <c r="L101" s="311"/>
    </row>
    <row r="102" spans="1:12" x14ac:dyDescent="0.2">
      <c r="A102" s="312" t="str">
        <f t="shared" si="13"/>
        <v/>
      </c>
      <c r="B102" s="313" t="str">
        <f t="shared" si="9"/>
        <v/>
      </c>
      <c r="C102" s="315" t="str">
        <f t="shared" si="14"/>
        <v/>
      </c>
      <c r="D102" s="315" t="str">
        <f t="shared" si="17"/>
        <v/>
      </c>
      <c r="E102" s="316" t="e">
        <f t="shared" si="10"/>
        <v>#VALUE!</v>
      </c>
      <c r="F102" s="315" t="e">
        <f t="shared" si="11"/>
        <v>#VALUE!</v>
      </c>
      <c r="G102" s="315" t="str">
        <f t="shared" si="15"/>
        <v/>
      </c>
      <c r="H102" s="315" t="str">
        <f t="shared" si="16"/>
        <v/>
      </c>
      <c r="I102" s="315" t="e">
        <f t="shared" si="12"/>
        <v>#VALUE!</v>
      </c>
      <c r="J102" s="315">
        <f>SUM($H$15:$H102)</f>
        <v>0</v>
      </c>
      <c r="K102" s="311"/>
      <c r="L102" s="311"/>
    </row>
    <row r="103" spans="1:12" x14ac:dyDescent="0.2">
      <c r="A103" s="312" t="str">
        <f t="shared" si="13"/>
        <v/>
      </c>
      <c r="B103" s="313" t="str">
        <f t="shared" si="9"/>
        <v/>
      </c>
      <c r="C103" s="315" t="str">
        <f t="shared" si="14"/>
        <v/>
      </c>
      <c r="D103" s="315" t="str">
        <f t="shared" si="17"/>
        <v/>
      </c>
      <c r="E103" s="316" t="e">
        <f t="shared" si="10"/>
        <v>#VALUE!</v>
      </c>
      <c r="F103" s="315" t="e">
        <f t="shared" si="11"/>
        <v>#VALUE!</v>
      </c>
      <c r="G103" s="315" t="str">
        <f t="shared" si="15"/>
        <v/>
      </c>
      <c r="H103" s="315" t="str">
        <f t="shared" si="16"/>
        <v/>
      </c>
      <c r="I103" s="315" t="e">
        <f t="shared" si="12"/>
        <v>#VALUE!</v>
      </c>
      <c r="J103" s="315">
        <f>SUM($H$15:$H103)</f>
        <v>0</v>
      </c>
      <c r="K103" s="311"/>
      <c r="L103" s="311"/>
    </row>
    <row r="104" spans="1:12" x14ac:dyDescent="0.2">
      <c r="A104" s="312" t="str">
        <f t="shared" si="13"/>
        <v/>
      </c>
      <c r="B104" s="313" t="str">
        <f t="shared" si="9"/>
        <v/>
      </c>
      <c r="C104" s="315" t="str">
        <f t="shared" si="14"/>
        <v/>
      </c>
      <c r="D104" s="315" t="str">
        <f t="shared" si="17"/>
        <v/>
      </c>
      <c r="E104" s="316" t="e">
        <f t="shared" si="10"/>
        <v>#VALUE!</v>
      </c>
      <c r="F104" s="315" t="e">
        <f t="shared" si="11"/>
        <v>#VALUE!</v>
      </c>
      <c r="G104" s="315" t="str">
        <f t="shared" si="15"/>
        <v/>
      </c>
      <c r="H104" s="315" t="str">
        <f t="shared" si="16"/>
        <v/>
      </c>
      <c r="I104" s="315" t="e">
        <f t="shared" si="12"/>
        <v>#VALUE!</v>
      </c>
      <c r="J104" s="315">
        <f>SUM($H$15:$H104)</f>
        <v>0</v>
      </c>
      <c r="K104" s="311"/>
      <c r="L104" s="311"/>
    </row>
    <row r="105" spans="1:12" x14ac:dyDescent="0.2">
      <c r="A105" s="312" t="str">
        <f t="shared" si="13"/>
        <v/>
      </c>
      <c r="B105" s="313" t="str">
        <f t="shared" si="9"/>
        <v/>
      </c>
      <c r="C105" s="315" t="str">
        <f t="shared" si="14"/>
        <v/>
      </c>
      <c r="D105" s="315" t="str">
        <f t="shared" si="17"/>
        <v/>
      </c>
      <c r="E105" s="316" t="e">
        <f t="shared" si="10"/>
        <v>#VALUE!</v>
      </c>
      <c r="F105" s="315" t="e">
        <f t="shared" si="11"/>
        <v>#VALUE!</v>
      </c>
      <c r="G105" s="315" t="str">
        <f t="shared" si="15"/>
        <v/>
      </c>
      <c r="H105" s="315" t="str">
        <f t="shared" si="16"/>
        <v/>
      </c>
      <c r="I105" s="315" t="e">
        <f t="shared" si="12"/>
        <v>#VALUE!</v>
      </c>
      <c r="J105" s="315">
        <f>SUM($H$15:$H105)</f>
        <v>0</v>
      </c>
      <c r="K105" s="311"/>
      <c r="L105" s="311"/>
    </row>
    <row r="106" spans="1:12" x14ac:dyDescent="0.2">
      <c r="A106" s="312" t="str">
        <f t="shared" si="13"/>
        <v/>
      </c>
      <c r="B106" s="313" t="str">
        <f t="shared" si="9"/>
        <v/>
      </c>
      <c r="C106" s="315" t="str">
        <f t="shared" si="14"/>
        <v/>
      </c>
      <c r="D106" s="315" t="str">
        <f t="shared" si="17"/>
        <v/>
      </c>
      <c r="E106" s="316" t="e">
        <f t="shared" si="10"/>
        <v>#VALUE!</v>
      </c>
      <c r="F106" s="315" t="e">
        <f t="shared" si="11"/>
        <v>#VALUE!</v>
      </c>
      <c r="G106" s="315" t="str">
        <f t="shared" si="15"/>
        <v/>
      </c>
      <c r="H106" s="315" t="str">
        <f t="shared" si="16"/>
        <v/>
      </c>
      <c r="I106" s="315" t="e">
        <f t="shared" si="12"/>
        <v>#VALUE!</v>
      </c>
      <c r="J106" s="315">
        <f>SUM($H$15:$H106)</f>
        <v>0</v>
      </c>
      <c r="K106" s="311"/>
      <c r="L106" s="311"/>
    </row>
    <row r="107" spans="1:12" x14ac:dyDescent="0.2">
      <c r="A107" s="312" t="str">
        <f t="shared" si="13"/>
        <v/>
      </c>
      <c r="B107" s="313" t="str">
        <f t="shared" si="9"/>
        <v/>
      </c>
      <c r="C107" s="315" t="str">
        <f t="shared" si="14"/>
        <v/>
      </c>
      <c r="D107" s="315" t="str">
        <f t="shared" si="17"/>
        <v/>
      </c>
      <c r="E107" s="316" t="e">
        <f t="shared" si="10"/>
        <v>#VALUE!</v>
      </c>
      <c r="F107" s="315" t="e">
        <f t="shared" si="11"/>
        <v>#VALUE!</v>
      </c>
      <c r="G107" s="315" t="str">
        <f t="shared" si="15"/>
        <v/>
      </c>
      <c r="H107" s="315" t="str">
        <f t="shared" si="16"/>
        <v/>
      </c>
      <c r="I107" s="315" t="e">
        <f t="shared" si="12"/>
        <v>#VALUE!</v>
      </c>
      <c r="J107" s="315">
        <f>SUM($H$15:$H107)</f>
        <v>0</v>
      </c>
      <c r="K107" s="311"/>
      <c r="L107" s="311"/>
    </row>
    <row r="108" spans="1:12" x14ac:dyDescent="0.2">
      <c r="A108" s="312" t="str">
        <f t="shared" si="13"/>
        <v/>
      </c>
      <c r="B108" s="313" t="str">
        <f t="shared" si="9"/>
        <v/>
      </c>
      <c r="C108" s="315" t="str">
        <f t="shared" si="14"/>
        <v/>
      </c>
      <c r="D108" s="315" t="str">
        <f t="shared" si="17"/>
        <v/>
      </c>
      <c r="E108" s="316" t="e">
        <f t="shared" si="10"/>
        <v>#VALUE!</v>
      </c>
      <c r="F108" s="315" t="e">
        <f t="shared" si="11"/>
        <v>#VALUE!</v>
      </c>
      <c r="G108" s="315" t="str">
        <f t="shared" si="15"/>
        <v/>
      </c>
      <c r="H108" s="315" t="str">
        <f t="shared" si="16"/>
        <v/>
      </c>
      <c r="I108" s="315" t="e">
        <f t="shared" si="12"/>
        <v>#VALUE!</v>
      </c>
      <c r="J108" s="315">
        <f>SUM($H$15:$H108)</f>
        <v>0</v>
      </c>
      <c r="K108" s="311"/>
      <c r="L108" s="311"/>
    </row>
    <row r="109" spans="1:12" x14ac:dyDescent="0.2">
      <c r="A109" s="312" t="str">
        <f t="shared" si="13"/>
        <v/>
      </c>
      <c r="B109" s="313" t="str">
        <f t="shared" si="9"/>
        <v/>
      </c>
      <c r="C109" s="315" t="str">
        <f t="shared" si="14"/>
        <v/>
      </c>
      <c r="D109" s="315" t="str">
        <f t="shared" si="17"/>
        <v/>
      </c>
      <c r="E109" s="316" t="e">
        <f t="shared" si="10"/>
        <v>#VALUE!</v>
      </c>
      <c r="F109" s="315" t="e">
        <f t="shared" si="11"/>
        <v>#VALUE!</v>
      </c>
      <c r="G109" s="315" t="str">
        <f t="shared" si="15"/>
        <v/>
      </c>
      <c r="H109" s="315" t="str">
        <f t="shared" si="16"/>
        <v/>
      </c>
      <c r="I109" s="315" t="e">
        <f t="shared" si="12"/>
        <v>#VALUE!</v>
      </c>
      <c r="J109" s="315">
        <f>SUM($H$15:$H109)</f>
        <v>0</v>
      </c>
      <c r="K109" s="311"/>
      <c r="L109" s="311"/>
    </row>
    <row r="110" spans="1:12" x14ac:dyDescent="0.2">
      <c r="A110" s="312" t="str">
        <f t="shared" si="13"/>
        <v/>
      </c>
      <c r="B110" s="313" t="str">
        <f t="shared" si="9"/>
        <v/>
      </c>
      <c r="C110" s="315" t="str">
        <f t="shared" si="14"/>
        <v/>
      </c>
      <c r="D110" s="315" t="str">
        <f t="shared" si="17"/>
        <v/>
      </c>
      <c r="E110" s="316" t="e">
        <f t="shared" si="10"/>
        <v>#VALUE!</v>
      </c>
      <c r="F110" s="315" t="e">
        <f t="shared" si="11"/>
        <v>#VALUE!</v>
      </c>
      <c r="G110" s="315" t="str">
        <f t="shared" si="15"/>
        <v/>
      </c>
      <c r="H110" s="315" t="str">
        <f t="shared" si="16"/>
        <v/>
      </c>
      <c r="I110" s="315" t="e">
        <f t="shared" si="12"/>
        <v>#VALUE!</v>
      </c>
      <c r="J110" s="315">
        <f>SUM($H$15:$H110)</f>
        <v>0</v>
      </c>
      <c r="K110" s="311"/>
      <c r="L110" s="311"/>
    </row>
    <row r="111" spans="1:12" x14ac:dyDescent="0.2">
      <c r="A111" s="312" t="str">
        <f t="shared" si="13"/>
        <v/>
      </c>
      <c r="B111" s="313" t="str">
        <f t="shared" si="9"/>
        <v/>
      </c>
      <c r="C111" s="315" t="str">
        <f t="shared" si="14"/>
        <v/>
      </c>
      <c r="D111" s="315" t="str">
        <f t="shared" si="17"/>
        <v/>
      </c>
      <c r="E111" s="316" t="e">
        <f t="shared" si="10"/>
        <v>#VALUE!</v>
      </c>
      <c r="F111" s="315" t="e">
        <f t="shared" si="11"/>
        <v>#VALUE!</v>
      </c>
      <c r="G111" s="315" t="str">
        <f t="shared" si="15"/>
        <v/>
      </c>
      <c r="H111" s="315" t="str">
        <f t="shared" si="16"/>
        <v/>
      </c>
      <c r="I111" s="315" t="e">
        <f t="shared" si="12"/>
        <v>#VALUE!</v>
      </c>
      <c r="J111" s="315">
        <f>SUM($H$15:$H111)</f>
        <v>0</v>
      </c>
      <c r="K111" s="311"/>
      <c r="L111" s="311"/>
    </row>
    <row r="112" spans="1:12" x14ac:dyDescent="0.2">
      <c r="A112" s="312" t="str">
        <f t="shared" si="13"/>
        <v/>
      </c>
      <c r="B112" s="313" t="str">
        <f t="shared" si="9"/>
        <v/>
      </c>
      <c r="C112" s="315" t="str">
        <f t="shared" si="14"/>
        <v/>
      </c>
      <c r="D112" s="315" t="str">
        <f t="shared" si="17"/>
        <v/>
      </c>
      <c r="E112" s="316" t="e">
        <f t="shared" si="10"/>
        <v>#VALUE!</v>
      </c>
      <c r="F112" s="315" t="e">
        <f t="shared" si="11"/>
        <v>#VALUE!</v>
      </c>
      <c r="G112" s="315" t="str">
        <f t="shared" si="15"/>
        <v/>
      </c>
      <c r="H112" s="315" t="str">
        <f t="shared" si="16"/>
        <v/>
      </c>
      <c r="I112" s="315" t="e">
        <f t="shared" si="12"/>
        <v>#VALUE!</v>
      </c>
      <c r="J112" s="315">
        <f>SUM($H$15:$H112)</f>
        <v>0</v>
      </c>
      <c r="K112" s="311"/>
      <c r="L112" s="311"/>
    </row>
    <row r="113" spans="1:12" x14ac:dyDescent="0.2">
      <c r="A113" s="312" t="str">
        <f t="shared" si="13"/>
        <v/>
      </c>
      <c r="B113" s="313" t="str">
        <f t="shared" si="9"/>
        <v/>
      </c>
      <c r="C113" s="315" t="str">
        <f t="shared" si="14"/>
        <v/>
      </c>
      <c r="D113" s="315" t="str">
        <f t="shared" si="17"/>
        <v/>
      </c>
      <c r="E113" s="316" t="e">
        <f t="shared" si="10"/>
        <v>#VALUE!</v>
      </c>
      <c r="F113" s="315" t="e">
        <f t="shared" si="11"/>
        <v>#VALUE!</v>
      </c>
      <c r="G113" s="315" t="str">
        <f t="shared" si="15"/>
        <v/>
      </c>
      <c r="H113" s="315" t="str">
        <f t="shared" si="16"/>
        <v/>
      </c>
      <c r="I113" s="315" t="e">
        <f t="shared" si="12"/>
        <v>#VALUE!</v>
      </c>
      <c r="J113" s="315">
        <f>SUM($H$15:$H113)</f>
        <v>0</v>
      </c>
      <c r="K113" s="311"/>
      <c r="L113" s="311"/>
    </row>
    <row r="114" spans="1:12" x14ac:dyDescent="0.2">
      <c r="A114" s="312" t="str">
        <f t="shared" si="13"/>
        <v/>
      </c>
      <c r="B114" s="313" t="str">
        <f t="shared" si="9"/>
        <v/>
      </c>
      <c r="C114" s="315" t="str">
        <f t="shared" si="14"/>
        <v/>
      </c>
      <c r="D114" s="315" t="str">
        <f t="shared" si="17"/>
        <v/>
      </c>
      <c r="E114" s="316" t="e">
        <f t="shared" si="10"/>
        <v>#VALUE!</v>
      </c>
      <c r="F114" s="315" t="e">
        <f t="shared" si="11"/>
        <v>#VALUE!</v>
      </c>
      <c r="G114" s="315" t="str">
        <f t="shared" si="15"/>
        <v/>
      </c>
      <c r="H114" s="315" t="str">
        <f t="shared" si="16"/>
        <v/>
      </c>
      <c r="I114" s="315" t="e">
        <f t="shared" si="12"/>
        <v>#VALUE!</v>
      </c>
      <c r="J114" s="315">
        <f>SUM($H$15:$H114)</f>
        <v>0</v>
      </c>
      <c r="K114" s="311"/>
      <c r="L114" s="311"/>
    </row>
    <row r="115" spans="1:12" x14ac:dyDescent="0.2">
      <c r="A115" s="312" t="str">
        <f t="shared" si="13"/>
        <v/>
      </c>
      <c r="B115" s="313" t="str">
        <f t="shared" si="9"/>
        <v/>
      </c>
      <c r="C115" s="315" t="str">
        <f t="shared" si="14"/>
        <v/>
      </c>
      <c r="D115" s="315" t="str">
        <f t="shared" si="17"/>
        <v/>
      </c>
      <c r="E115" s="316" t="e">
        <f t="shared" si="10"/>
        <v>#VALUE!</v>
      </c>
      <c r="F115" s="315" t="e">
        <f t="shared" si="11"/>
        <v>#VALUE!</v>
      </c>
      <c r="G115" s="315" t="str">
        <f t="shared" si="15"/>
        <v/>
      </c>
      <c r="H115" s="315" t="str">
        <f t="shared" si="16"/>
        <v/>
      </c>
      <c r="I115" s="315" t="e">
        <f t="shared" si="12"/>
        <v>#VALUE!</v>
      </c>
      <c r="J115" s="315">
        <f>SUM($H$15:$H115)</f>
        <v>0</v>
      </c>
      <c r="K115" s="311"/>
      <c r="L115" s="311"/>
    </row>
    <row r="116" spans="1:12" x14ac:dyDescent="0.2">
      <c r="A116" s="312" t="str">
        <f t="shared" si="13"/>
        <v/>
      </c>
      <c r="B116" s="313" t="str">
        <f t="shared" si="9"/>
        <v/>
      </c>
      <c r="C116" s="315" t="str">
        <f t="shared" si="14"/>
        <v/>
      </c>
      <c r="D116" s="315" t="str">
        <f t="shared" si="17"/>
        <v/>
      </c>
      <c r="E116" s="316" t="e">
        <f t="shared" si="10"/>
        <v>#VALUE!</v>
      </c>
      <c r="F116" s="315" t="e">
        <f t="shared" si="11"/>
        <v>#VALUE!</v>
      </c>
      <c r="G116" s="315" t="str">
        <f t="shared" si="15"/>
        <v/>
      </c>
      <c r="H116" s="315" t="str">
        <f t="shared" si="16"/>
        <v/>
      </c>
      <c r="I116" s="315" t="e">
        <f t="shared" si="12"/>
        <v>#VALUE!</v>
      </c>
      <c r="J116" s="315">
        <f>SUM($H$15:$H116)</f>
        <v>0</v>
      </c>
      <c r="K116" s="311"/>
      <c r="L116" s="311"/>
    </row>
    <row r="117" spans="1:12" x14ac:dyDescent="0.2">
      <c r="A117" s="312" t="str">
        <f t="shared" si="13"/>
        <v/>
      </c>
      <c r="B117" s="313" t="str">
        <f t="shared" si="9"/>
        <v/>
      </c>
      <c r="C117" s="315" t="str">
        <f t="shared" si="14"/>
        <v/>
      </c>
      <c r="D117" s="315" t="str">
        <f t="shared" si="17"/>
        <v/>
      </c>
      <c r="E117" s="316" t="e">
        <f t="shared" si="10"/>
        <v>#VALUE!</v>
      </c>
      <c r="F117" s="315" t="e">
        <f t="shared" si="11"/>
        <v>#VALUE!</v>
      </c>
      <c r="G117" s="315" t="str">
        <f t="shared" si="15"/>
        <v/>
      </c>
      <c r="H117" s="315" t="str">
        <f t="shared" si="16"/>
        <v/>
      </c>
      <c r="I117" s="315" t="e">
        <f t="shared" si="12"/>
        <v>#VALUE!</v>
      </c>
      <c r="J117" s="315">
        <f>SUM($H$15:$H117)</f>
        <v>0</v>
      </c>
      <c r="K117" s="311"/>
      <c r="L117" s="311"/>
    </row>
    <row r="118" spans="1:12" x14ac:dyDescent="0.2">
      <c r="A118" s="312" t="str">
        <f t="shared" si="13"/>
        <v/>
      </c>
      <c r="B118" s="313" t="str">
        <f t="shared" si="9"/>
        <v/>
      </c>
      <c r="C118" s="315" t="str">
        <f t="shared" si="14"/>
        <v/>
      </c>
      <c r="D118" s="315" t="str">
        <f t="shared" si="17"/>
        <v/>
      </c>
      <c r="E118" s="316" t="e">
        <f t="shared" si="10"/>
        <v>#VALUE!</v>
      </c>
      <c r="F118" s="315" t="e">
        <f t="shared" si="11"/>
        <v>#VALUE!</v>
      </c>
      <c r="G118" s="315" t="str">
        <f t="shared" si="15"/>
        <v/>
      </c>
      <c r="H118" s="315" t="str">
        <f t="shared" si="16"/>
        <v/>
      </c>
      <c r="I118" s="315" t="e">
        <f t="shared" si="12"/>
        <v>#VALUE!</v>
      </c>
      <c r="J118" s="315">
        <f>SUM($H$15:$H118)</f>
        <v>0</v>
      </c>
      <c r="K118" s="311"/>
      <c r="L118" s="311"/>
    </row>
    <row r="119" spans="1:12" x14ac:dyDescent="0.2">
      <c r="A119" s="312" t="str">
        <f t="shared" si="13"/>
        <v/>
      </c>
      <c r="B119" s="313" t="str">
        <f t="shared" si="9"/>
        <v/>
      </c>
      <c r="C119" s="315" t="str">
        <f t="shared" si="14"/>
        <v/>
      </c>
      <c r="D119" s="315" t="str">
        <f t="shared" si="17"/>
        <v/>
      </c>
      <c r="E119" s="316" t="e">
        <f t="shared" si="10"/>
        <v>#VALUE!</v>
      </c>
      <c r="F119" s="315" t="e">
        <f t="shared" si="11"/>
        <v>#VALUE!</v>
      </c>
      <c r="G119" s="315" t="str">
        <f t="shared" si="15"/>
        <v/>
      </c>
      <c r="H119" s="315" t="str">
        <f t="shared" si="16"/>
        <v/>
      </c>
      <c r="I119" s="315" t="e">
        <f t="shared" si="12"/>
        <v>#VALUE!</v>
      </c>
      <c r="J119" s="315">
        <f>SUM($H$15:$H119)</f>
        <v>0</v>
      </c>
      <c r="K119" s="311"/>
      <c r="L119" s="311"/>
    </row>
    <row r="120" spans="1:12" x14ac:dyDescent="0.2">
      <c r="A120" s="312" t="str">
        <f t="shared" si="13"/>
        <v/>
      </c>
      <c r="B120" s="313" t="str">
        <f t="shared" si="9"/>
        <v/>
      </c>
      <c r="C120" s="315" t="str">
        <f t="shared" si="14"/>
        <v/>
      </c>
      <c r="D120" s="315" t="str">
        <f t="shared" si="17"/>
        <v/>
      </c>
      <c r="E120" s="316" t="e">
        <f t="shared" si="10"/>
        <v>#VALUE!</v>
      </c>
      <c r="F120" s="315" t="e">
        <f t="shared" si="11"/>
        <v>#VALUE!</v>
      </c>
      <c r="G120" s="315" t="str">
        <f t="shared" si="15"/>
        <v/>
      </c>
      <c r="H120" s="315" t="str">
        <f t="shared" si="16"/>
        <v/>
      </c>
      <c r="I120" s="315" t="e">
        <f t="shared" si="12"/>
        <v>#VALUE!</v>
      </c>
      <c r="J120" s="315">
        <f>SUM($H$15:$H120)</f>
        <v>0</v>
      </c>
      <c r="K120" s="311"/>
      <c r="L120" s="311"/>
    </row>
    <row r="121" spans="1:12" x14ac:dyDescent="0.2">
      <c r="A121" s="312" t="str">
        <f t="shared" si="13"/>
        <v/>
      </c>
      <c r="B121" s="313" t="str">
        <f t="shared" si="9"/>
        <v/>
      </c>
      <c r="C121" s="315" t="str">
        <f t="shared" si="14"/>
        <v/>
      </c>
      <c r="D121" s="315" t="str">
        <f t="shared" si="17"/>
        <v/>
      </c>
      <c r="E121" s="316" t="e">
        <f t="shared" si="10"/>
        <v>#VALUE!</v>
      </c>
      <c r="F121" s="315" t="e">
        <f t="shared" si="11"/>
        <v>#VALUE!</v>
      </c>
      <c r="G121" s="315" t="str">
        <f t="shared" si="15"/>
        <v/>
      </c>
      <c r="H121" s="315" t="str">
        <f t="shared" si="16"/>
        <v/>
      </c>
      <c r="I121" s="315" t="e">
        <f t="shared" si="12"/>
        <v>#VALUE!</v>
      </c>
      <c r="J121" s="315">
        <f>SUM($H$15:$H121)</f>
        <v>0</v>
      </c>
      <c r="K121" s="311"/>
      <c r="L121" s="311"/>
    </row>
    <row r="122" spans="1:12" x14ac:dyDescent="0.2">
      <c r="A122" s="312" t="str">
        <f t="shared" si="13"/>
        <v/>
      </c>
      <c r="B122" s="313" t="str">
        <f t="shared" si="9"/>
        <v/>
      </c>
      <c r="C122" s="315" t="str">
        <f t="shared" si="14"/>
        <v/>
      </c>
      <c r="D122" s="315" t="str">
        <f t="shared" si="17"/>
        <v/>
      </c>
      <c r="E122" s="316" t="e">
        <f t="shared" si="10"/>
        <v>#VALUE!</v>
      </c>
      <c r="F122" s="315" t="e">
        <f t="shared" si="11"/>
        <v>#VALUE!</v>
      </c>
      <c r="G122" s="315" t="str">
        <f t="shared" si="15"/>
        <v/>
      </c>
      <c r="H122" s="315" t="str">
        <f t="shared" si="16"/>
        <v/>
      </c>
      <c r="I122" s="315" t="e">
        <f t="shared" si="12"/>
        <v>#VALUE!</v>
      </c>
      <c r="J122" s="315">
        <f>SUM($H$15:$H122)</f>
        <v>0</v>
      </c>
      <c r="K122" s="311"/>
      <c r="L122" s="311"/>
    </row>
    <row r="123" spans="1:12" x14ac:dyDescent="0.2">
      <c r="A123" s="312" t="str">
        <f t="shared" si="13"/>
        <v/>
      </c>
      <c r="B123" s="313" t="str">
        <f t="shared" si="9"/>
        <v/>
      </c>
      <c r="C123" s="315" t="str">
        <f t="shared" si="14"/>
        <v/>
      </c>
      <c r="D123" s="315" t="str">
        <f t="shared" si="17"/>
        <v/>
      </c>
      <c r="E123" s="316" t="e">
        <f t="shared" si="10"/>
        <v>#VALUE!</v>
      </c>
      <c r="F123" s="315" t="e">
        <f t="shared" si="11"/>
        <v>#VALUE!</v>
      </c>
      <c r="G123" s="315" t="str">
        <f t="shared" si="15"/>
        <v/>
      </c>
      <c r="H123" s="315" t="str">
        <f t="shared" si="16"/>
        <v/>
      </c>
      <c r="I123" s="315" t="e">
        <f t="shared" si="12"/>
        <v>#VALUE!</v>
      </c>
      <c r="J123" s="315">
        <f>SUM($H$15:$H123)</f>
        <v>0</v>
      </c>
      <c r="K123" s="311"/>
      <c r="L123" s="311"/>
    </row>
    <row r="124" spans="1:12" x14ac:dyDescent="0.2">
      <c r="A124" s="312" t="str">
        <f t="shared" si="13"/>
        <v/>
      </c>
      <c r="B124" s="313" t="str">
        <f t="shared" si="9"/>
        <v/>
      </c>
      <c r="C124" s="315" t="str">
        <f t="shared" si="14"/>
        <v/>
      </c>
      <c r="D124" s="315" t="str">
        <f t="shared" si="17"/>
        <v/>
      </c>
      <c r="E124" s="316" t="e">
        <f t="shared" si="10"/>
        <v>#VALUE!</v>
      </c>
      <c r="F124" s="315" t="e">
        <f t="shared" si="11"/>
        <v>#VALUE!</v>
      </c>
      <c r="G124" s="315" t="str">
        <f t="shared" si="15"/>
        <v/>
      </c>
      <c r="H124" s="315" t="str">
        <f t="shared" si="16"/>
        <v/>
      </c>
      <c r="I124" s="315" t="e">
        <f t="shared" si="12"/>
        <v>#VALUE!</v>
      </c>
      <c r="J124" s="315">
        <f>SUM($H$15:$H124)</f>
        <v>0</v>
      </c>
      <c r="K124" s="311"/>
      <c r="L124" s="311"/>
    </row>
    <row r="125" spans="1:12" x14ac:dyDescent="0.2">
      <c r="A125" s="312" t="str">
        <f t="shared" si="13"/>
        <v/>
      </c>
      <c r="B125" s="313" t="str">
        <f t="shared" si="9"/>
        <v/>
      </c>
      <c r="C125" s="315" t="str">
        <f t="shared" si="14"/>
        <v/>
      </c>
      <c r="D125" s="315" t="str">
        <f t="shared" si="17"/>
        <v/>
      </c>
      <c r="E125" s="316" t="e">
        <f t="shared" si="10"/>
        <v>#VALUE!</v>
      </c>
      <c r="F125" s="315" t="e">
        <f t="shared" si="11"/>
        <v>#VALUE!</v>
      </c>
      <c r="G125" s="315" t="str">
        <f t="shared" si="15"/>
        <v/>
      </c>
      <c r="H125" s="315" t="str">
        <f t="shared" si="16"/>
        <v/>
      </c>
      <c r="I125" s="315" t="e">
        <f t="shared" si="12"/>
        <v>#VALUE!</v>
      </c>
      <c r="J125" s="315">
        <f>SUM($H$15:$H125)</f>
        <v>0</v>
      </c>
      <c r="K125" s="311"/>
      <c r="L125" s="311"/>
    </row>
    <row r="126" spans="1:12" x14ac:dyDescent="0.2">
      <c r="A126" s="312" t="str">
        <f t="shared" si="13"/>
        <v/>
      </c>
      <c r="B126" s="313" t="str">
        <f t="shared" si="9"/>
        <v/>
      </c>
      <c r="C126" s="315" t="str">
        <f t="shared" si="14"/>
        <v/>
      </c>
      <c r="D126" s="315" t="str">
        <f t="shared" si="17"/>
        <v/>
      </c>
      <c r="E126" s="316" t="e">
        <f t="shared" si="10"/>
        <v>#VALUE!</v>
      </c>
      <c r="F126" s="315" t="e">
        <f t="shared" si="11"/>
        <v>#VALUE!</v>
      </c>
      <c r="G126" s="315" t="str">
        <f t="shared" si="15"/>
        <v/>
      </c>
      <c r="H126" s="315" t="str">
        <f t="shared" si="16"/>
        <v/>
      </c>
      <c r="I126" s="315" t="e">
        <f t="shared" si="12"/>
        <v>#VALUE!</v>
      </c>
      <c r="J126" s="315">
        <f>SUM($H$15:$H126)</f>
        <v>0</v>
      </c>
      <c r="K126" s="311"/>
      <c r="L126" s="311"/>
    </row>
    <row r="127" spans="1:12" x14ac:dyDescent="0.2">
      <c r="A127" s="312" t="str">
        <f t="shared" si="13"/>
        <v/>
      </c>
      <c r="B127" s="313" t="str">
        <f t="shared" si="9"/>
        <v/>
      </c>
      <c r="C127" s="315" t="str">
        <f t="shared" si="14"/>
        <v/>
      </c>
      <c r="D127" s="315" t="str">
        <f t="shared" si="17"/>
        <v/>
      </c>
      <c r="E127" s="316" t="e">
        <f t="shared" si="10"/>
        <v>#VALUE!</v>
      </c>
      <c r="F127" s="315" t="e">
        <f t="shared" si="11"/>
        <v>#VALUE!</v>
      </c>
      <c r="G127" s="315" t="str">
        <f t="shared" si="15"/>
        <v/>
      </c>
      <c r="H127" s="315" t="str">
        <f t="shared" si="16"/>
        <v/>
      </c>
      <c r="I127" s="315" t="e">
        <f t="shared" si="12"/>
        <v>#VALUE!</v>
      </c>
      <c r="J127" s="315">
        <f>SUM($H$15:$H127)</f>
        <v>0</v>
      </c>
      <c r="K127" s="311"/>
      <c r="L127" s="311"/>
    </row>
    <row r="128" spans="1:12" x14ac:dyDescent="0.2">
      <c r="A128" s="312" t="str">
        <f t="shared" si="13"/>
        <v/>
      </c>
      <c r="B128" s="313" t="str">
        <f t="shared" si="9"/>
        <v/>
      </c>
      <c r="C128" s="315" t="str">
        <f t="shared" si="14"/>
        <v/>
      </c>
      <c r="D128" s="315" t="str">
        <f t="shared" si="17"/>
        <v/>
      </c>
      <c r="E128" s="316" t="e">
        <f t="shared" si="10"/>
        <v>#VALUE!</v>
      </c>
      <c r="F128" s="315" t="e">
        <f t="shared" si="11"/>
        <v>#VALUE!</v>
      </c>
      <c r="G128" s="315" t="str">
        <f t="shared" si="15"/>
        <v/>
      </c>
      <c r="H128" s="315" t="str">
        <f t="shared" si="16"/>
        <v/>
      </c>
      <c r="I128" s="315" t="e">
        <f t="shared" si="12"/>
        <v>#VALUE!</v>
      </c>
      <c r="J128" s="315">
        <f>SUM($H$15:$H128)</f>
        <v>0</v>
      </c>
      <c r="K128" s="311"/>
      <c r="L128" s="311"/>
    </row>
    <row r="129" spans="1:12" x14ac:dyDescent="0.2">
      <c r="A129" s="312" t="str">
        <f t="shared" si="13"/>
        <v/>
      </c>
      <c r="B129" s="313" t="str">
        <f t="shared" si="9"/>
        <v/>
      </c>
      <c r="C129" s="315" t="str">
        <f t="shared" si="14"/>
        <v/>
      </c>
      <c r="D129" s="315" t="str">
        <f t="shared" si="17"/>
        <v/>
      </c>
      <c r="E129" s="316" t="e">
        <f t="shared" si="10"/>
        <v>#VALUE!</v>
      </c>
      <c r="F129" s="315" t="e">
        <f t="shared" si="11"/>
        <v>#VALUE!</v>
      </c>
      <c r="G129" s="315" t="str">
        <f t="shared" si="15"/>
        <v/>
      </c>
      <c r="H129" s="315" t="str">
        <f t="shared" si="16"/>
        <v/>
      </c>
      <c r="I129" s="315" t="e">
        <f t="shared" si="12"/>
        <v>#VALUE!</v>
      </c>
      <c r="J129" s="315">
        <f>SUM($H$15:$H129)</f>
        <v>0</v>
      </c>
      <c r="K129" s="311"/>
      <c r="L129" s="311"/>
    </row>
    <row r="130" spans="1:12" x14ac:dyDescent="0.2">
      <c r="A130" s="312" t="str">
        <f t="shared" si="13"/>
        <v/>
      </c>
      <c r="B130" s="313" t="str">
        <f t="shared" si="9"/>
        <v/>
      </c>
      <c r="C130" s="315" t="str">
        <f t="shared" si="14"/>
        <v/>
      </c>
      <c r="D130" s="315" t="str">
        <f t="shared" si="17"/>
        <v/>
      </c>
      <c r="E130" s="316" t="e">
        <f t="shared" si="10"/>
        <v>#VALUE!</v>
      </c>
      <c r="F130" s="315" t="e">
        <f t="shared" si="11"/>
        <v>#VALUE!</v>
      </c>
      <c r="G130" s="315" t="str">
        <f t="shared" si="15"/>
        <v/>
      </c>
      <c r="H130" s="315" t="str">
        <f t="shared" si="16"/>
        <v/>
      </c>
      <c r="I130" s="315" t="e">
        <f t="shared" si="12"/>
        <v>#VALUE!</v>
      </c>
      <c r="J130" s="315">
        <f>SUM($H$15:$H130)</f>
        <v>0</v>
      </c>
      <c r="K130" s="311"/>
      <c r="L130" s="311"/>
    </row>
    <row r="131" spans="1:12" x14ac:dyDescent="0.2">
      <c r="A131" s="312" t="str">
        <f t="shared" si="13"/>
        <v/>
      </c>
      <c r="B131" s="313" t="str">
        <f t="shared" si="9"/>
        <v/>
      </c>
      <c r="C131" s="315" t="str">
        <f t="shared" si="14"/>
        <v/>
      </c>
      <c r="D131" s="315" t="str">
        <f t="shared" si="17"/>
        <v/>
      </c>
      <c r="E131" s="316" t="e">
        <f t="shared" si="10"/>
        <v>#VALUE!</v>
      </c>
      <c r="F131" s="315" t="e">
        <f t="shared" si="11"/>
        <v>#VALUE!</v>
      </c>
      <c r="G131" s="315" t="str">
        <f t="shared" si="15"/>
        <v/>
      </c>
      <c r="H131" s="315" t="str">
        <f t="shared" si="16"/>
        <v/>
      </c>
      <c r="I131" s="315" t="e">
        <f t="shared" si="12"/>
        <v>#VALUE!</v>
      </c>
      <c r="J131" s="315">
        <f>SUM($H$15:$H131)</f>
        <v>0</v>
      </c>
      <c r="K131" s="311"/>
      <c r="L131" s="311"/>
    </row>
    <row r="132" spans="1:12" x14ac:dyDescent="0.2">
      <c r="A132" s="312" t="str">
        <f t="shared" si="13"/>
        <v/>
      </c>
      <c r="B132" s="313" t="str">
        <f t="shared" si="9"/>
        <v/>
      </c>
      <c r="C132" s="315" t="str">
        <f t="shared" si="14"/>
        <v/>
      </c>
      <c r="D132" s="315" t="str">
        <f t="shared" si="17"/>
        <v/>
      </c>
      <c r="E132" s="316" t="e">
        <f t="shared" si="10"/>
        <v>#VALUE!</v>
      </c>
      <c r="F132" s="315" t="e">
        <f t="shared" si="11"/>
        <v>#VALUE!</v>
      </c>
      <c r="G132" s="315" t="str">
        <f t="shared" si="15"/>
        <v/>
      </c>
      <c r="H132" s="315" t="str">
        <f t="shared" si="16"/>
        <v/>
      </c>
      <c r="I132" s="315" t="e">
        <f t="shared" si="12"/>
        <v>#VALUE!</v>
      </c>
      <c r="J132" s="315">
        <f>SUM($H$15:$H132)</f>
        <v>0</v>
      </c>
      <c r="K132" s="311"/>
      <c r="L132" s="311"/>
    </row>
    <row r="133" spans="1:12" x14ac:dyDescent="0.2">
      <c r="A133" s="312" t="str">
        <f t="shared" si="13"/>
        <v/>
      </c>
      <c r="B133" s="313" t="str">
        <f t="shared" si="9"/>
        <v/>
      </c>
      <c r="C133" s="315" t="str">
        <f t="shared" si="14"/>
        <v/>
      </c>
      <c r="D133" s="315" t="str">
        <f t="shared" si="17"/>
        <v/>
      </c>
      <c r="E133" s="316" t="e">
        <f t="shared" si="10"/>
        <v>#VALUE!</v>
      </c>
      <c r="F133" s="315" t="e">
        <f t="shared" si="11"/>
        <v>#VALUE!</v>
      </c>
      <c r="G133" s="315" t="str">
        <f t="shared" si="15"/>
        <v/>
      </c>
      <c r="H133" s="315" t="str">
        <f t="shared" si="16"/>
        <v/>
      </c>
      <c r="I133" s="315" t="e">
        <f t="shared" si="12"/>
        <v>#VALUE!</v>
      </c>
      <c r="J133" s="315">
        <f>SUM($H$15:$H133)</f>
        <v>0</v>
      </c>
      <c r="K133" s="311"/>
      <c r="L133" s="311"/>
    </row>
    <row r="134" spans="1:12" x14ac:dyDescent="0.2">
      <c r="A134" s="312" t="str">
        <f t="shared" si="13"/>
        <v/>
      </c>
      <c r="B134" s="313" t="str">
        <f t="shared" si="9"/>
        <v/>
      </c>
      <c r="C134" s="315" t="str">
        <f t="shared" si="14"/>
        <v/>
      </c>
      <c r="D134" s="315" t="str">
        <f t="shared" si="17"/>
        <v/>
      </c>
      <c r="E134" s="316" t="e">
        <f t="shared" si="10"/>
        <v>#VALUE!</v>
      </c>
      <c r="F134" s="315" t="e">
        <f t="shared" si="11"/>
        <v>#VALUE!</v>
      </c>
      <c r="G134" s="315" t="str">
        <f t="shared" si="15"/>
        <v/>
      </c>
      <c r="H134" s="315" t="str">
        <f t="shared" si="16"/>
        <v/>
      </c>
      <c r="I134" s="315" t="e">
        <f t="shared" si="12"/>
        <v>#VALUE!</v>
      </c>
      <c r="J134" s="315">
        <f>SUM($H$15:$H134)</f>
        <v>0</v>
      </c>
      <c r="K134" s="311"/>
      <c r="L134" s="311"/>
    </row>
    <row r="135" spans="1:12" x14ac:dyDescent="0.2">
      <c r="A135" s="312" t="str">
        <f t="shared" si="13"/>
        <v/>
      </c>
      <c r="B135" s="313" t="str">
        <f t="shared" si="9"/>
        <v/>
      </c>
      <c r="C135" s="315" t="str">
        <f t="shared" si="14"/>
        <v/>
      </c>
      <c r="D135" s="315" t="str">
        <f t="shared" si="17"/>
        <v/>
      </c>
      <c r="E135" s="316" t="e">
        <f t="shared" si="10"/>
        <v>#VALUE!</v>
      </c>
      <c r="F135" s="315" t="e">
        <f t="shared" si="11"/>
        <v>#VALUE!</v>
      </c>
      <c r="G135" s="315" t="str">
        <f t="shared" si="15"/>
        <v/>
      </c>
      <c r="H135" s="315" t="str">
        <f t="shared" si="16"/>
        <v/>
      </c>
      <c r="I135" s="315" t="e">
        <f t="shared" si="12"/>
        <v>#VALUE!</v>
      </c>
      <c r="J135" s="315">
        <f>SUM($H$15:$H135)</f>
        <v>0</v>
      </c>
      <c r="K135" s="311"/>
      <c r="L135" s="311"/>
    </row>
    <row r="136" spans="1:12" x14ac:dyDescent="0.2">
      <c r="A136" s="312" t="str">
        <f t="shared" si="13"/>
        <v/>
      </c>
      <c r="B136" s="313" t="str">
        <f t="shared" si="9"/>
        <v/>
      </c>
      <c r="C136" s="315" t="str">
        <f t="shared" si="14"/>
        <v/>
      </c>
      <c r="D136" s="315" t="str">
        <f t="shared" si="17"/>
        <v/>
      </c>
      <c r="E136" s="316" t="e">
        <f t="shared" si="10"/>
        <v>#VALUE!</v>
      </c>
      <c r="F136" s="315" t="e">
        <f t="shared" si="11"/>
        <v>#VALUE!</v>
      </c>
      <c r="G136" s="315" t="str">
        <f t="shared" si="15"/>
        <v/>
      </c>
      <c r="H136" s="315" t="str">
        <f t="shared" si="16"/>
        <v/>
      </c>
      <c r="I136" s="315" t="e">
        <f t="shared" si="12"/>
        <v>#VALUE!</v>
      </c>
      <c r="J136" s="315">
        <f>SUM($H$15:$H136)</f>
        <v>0</v>
      </c>
      <c r="K136" s="311"/>
      <c r="L136" s="311"/>
    </row>
    <row r="137" spans="1:12" x14ac:dyDescent="0.2">
      <c r="A137" s="312" t="str">
        <f t="shared" si="13"/>
        <v/>
      </c>
      <c r="B137" s="313" t="str">
        <f t="shared" si="9"/>
        <v/>
      </c>
      <c r="C137" s="315" t="str">
        <f t="shared" si="14"/>
        <v/>
      </c>
      <c r="D137" s="315" t="str">
        <f t="shared" si="17"/>
        <v/>
      </c>
      <c r="E137" s="316" t="e">
        <f t="shared" si="10"/>
        <v>#VALUE!</v>
      </c>
      <c r="F137" s="315" t="e">
        <f t="shared" si="11"/>
        <v>#VALUE!</v>
      </c>
      <c r="G137" s="315" t="str">
        <f t="shared" si="15"/>
        <v/>
      </c>
      <c r="H137" s="315" t="str">
        <f t="shared" si="16"/>
        <v/>
      </c>
      <c r="I137" s="315" t="e">
        <f t="shared" si="12"/>
        <v>#VALUE!</v>
      </c>
      <c r="J137" s="315">
        <f>SUM($H$15:$H137)</f>
        <v>0</v>
      </c>
      <c r="K137" s="311"/>
      <c r="L137" s="311"/>
    </row>
    <row r="138" spans="1:12" x14ac:dyDescent="0.2">
      <c r="A138" s="312" t="str">
        <f t="shared" si="13"/>
        <v/>
      </c>
      <c r="B138" s="313" t="str">
        <f t="shared" si="9"/>
        <v/>
      </c>
      <c r="C138" s="315" t="str">
        <f t="shared" si="14"/>
        <v/>
      </c>
      <c r="D138" s="315" t="str">
        <f t="shared" si="17"/>
        <v/>
      </c>
      <c r="E138" s="316" t="e">
        <f t="shared" si="10"/>
        <v>#VALUE!</v>
      </c>
      <c r="F138" s="315" t="e">
        <f t="shared" si="11"/>
        <v>#VALUE!</v>
      </c>
      <c r="G138" s="315" t="str">
        <f t="shared" si="15"/>
        <v/>
      </c>
      <c r="H138" s="315" t="str">
        <f t="shared" si="16"/>
        <v/>
      </c>
      <c r="I138" s="315" t="e">
        <f t="shared" si="12"/>
        <v>#VALUE!</v>
      </c>
      <c r="J138" s="315">
        <f>SUM($H$15:$H138)</f>
        <v>0</v>
      </c>
      <c r="K138" s="311"/>
      <c r="L138" s="311"/>
    </row>
    <row r="139" spans="1:12" x14ac:dyDescent="0.2">
      <c r="A139" s="312" t="str">
        <f t="shared" si="13"/>
        <v/>
      </c>
      <c r="B139" s="313" t="str">
        <f t="shared" si="9"/>
        <v/>
      </c>
      <c r="C139" s="315" t="str">
        <f t="shared" si="14"/>
        <v/>
      </c>
      <c r="D139" s="315" t="str">
        <f t="shared" si="17"/>
        <v/>
      </c>
      <c r="E139" s="316" t="e">
        <f t="shared" si="10"/>
        <v>#VALUE!</v>
      </c>
      <c r="F139" s="315" t="e">
        <f t="shared" si="11"/>
        <v>#VALUE!</v>
      </c>
      <c r="G139" s="315" t="str">
        <f t="shared" si="15"/>
        <v/>
      </c>
      <c r="H139" s="315" t="str">
        <f t="shared" si="16"/>
        <v/>
      </c>
      <c r="I139" s="315" t="e">
        <f t="shared" si="12"/>
        <v>#VALUE!</v>
      </c>
      <c r="J139" s="315">
        <f>SUM($H$15:$H139)</f>
        <v>0</v>
      </c>
      <c r="K139" s="311"/>
      <c r="L139" s="311"/>
    </row>
    <row r="140" spans="1:12" x14ac:dyDescent="0.2">
      <c r="A140" s="312" t="str">
        <f t="shared" si="13"/>
        <v/>
      </c>
      <c r="B140" s="313" t="str">
        <f t="shared" si="9"/>
        <v/>
      </c>
      <c r="C140" s="315" t="str">
        <f t="shared" si="14"/>
        <v/>
      </c>
      <c r="D140" s="315" t="str">
        <f t="shared" si="17"/>
        <v/>
      </c>
      <c r="E140" s="316" t="e">
        <f t="shared" si="10"/>
        <v>#VALUE!</v>
      </c>
      <c r="F140" s="315" t="e">
        <f t="shared" si="11"/>
        <v>#VALUE!</v>
      </c>
      <c r="G140" s="315" t="str">
        <f t="shared" si="15"/>
        <v/>
      </c>
      <c r="H140" s="315" t="str">
        <f t="shared" si="16"/>
        <v/>
      </c>
      <c r="I140" s="315" t="e">
        <f t="shared" si="12"/>
        <v>#VALUE!</v>
      </c>
      <c r="J140" s="315">
        <f>SUM($H$15:$H140)</f>
        <v>0</v>
      </c>
      <c r="K140" s="311"/>
      <c r="L140" s="311"/>
    </row>
    <row r="141" spans="1:12" x14ac:dyDescent="0.2">
      <c r="A141" s="312" t="str">
        <f t="shared" si="13"/>
        <v/>
      </c>
      <c r="B141" s="313" t="str">
        <f t="shared" si="9"/>
        <v/>
      </c>
      <c r="C141" s="315" t="str">
        <f t="shared" si="14"/>
        <v/>
      </c>
      <c r="D141" s="315" t="str">
        <f t="shared" si="17"/>
        <v/>
      </c>
      <c r="E141" s="316" t="e">
        <f t="shared" si="10"/>
        <v>#VALUE!</v>
      </c>
      <c r="F141" s="315" t="e">
        <f t="shared" si="11"/>
        <v>#VALUE!</v>
      </c>
      <c r="G141" s="315" t="str">
        <f t="shared" si="15"/>
        <v/>
      </c>
      <c r="H141" s="315" t="str">
        <f t="shared" si="16"/>
        <v/>
      </c>
      <c r="I141" s="315" t="e">
        <f t="shared" si="12"/>
        <v>#VALUE!</v>
      </c>
      <c r="J141" s="315">
        <f>SUM($H$15:$H141)</f>
        <v>0</v>
      </c>
      <c r="K141" s="311"/>
      <c r="L141" s="311"/>
    </row>
    <row r="142" spans="1:12" x14ac:dyDescent="0.2">
      <c r="A142" s="312" t="str">
        <f t="shared" si="13"/>
        <v/>
      </c>
      <c r="B142" s="313" t="str">
        <f t="shared" si="9"/>
        <v/>
      </c>
      <c r="C142" s="315" t="str">
        <f t="shared" si="14"/>
        <v/>
      </c>
      <c r="D142" s="315" t="str">
        <f t="shared" si="17"/>
        <v/>
      </c>
      <c r="E142" s="316" t="e">
        <f t="shared" si="10"/>
        <v>#VALUE!</v>
      </c>
      <c r="F142" s="315" t="e">
        <f t="shared" si="11"/>
        <v>#VALUE!</v>
      </c>
      <c r="G142" s="315" t="str">
        <f t="shared" si="15"/>
        <v/>
      </c>
      <c r="H142" s="315" t="str">
        <f t="shared" si="16"/>
        <v/>
      </c>
      <c r="I142" s="315" t="e">
        <f t="shared" si="12"/>
        <v>#VALUE!</v>
      </c>
      <c r="J142" s="315">
        <f>SUM($H$15:$H142)</f>
        <v>0</v>
      </c>
      <c r="K142" s="311"/>
      <c r="L142" s="311"/>
    </row>
    <row r="143" spans="1:12" x14ac:dyDescent="0.2">
      <c r="A143" s="312" t="str">
        <f t="shared" si="13"/>
        <v/>
      </c>
      <c r="B143" s="313" t="str">
        <f t="shared" ref="B143:B206" si="18">IF(Pay_Num&lt;&gt;"",DATE(YEAR(Loan_Start),MONTH(Loan_Start)+(Pay_Num)*12/Num_Pmt_Per_Year,DAY(Loan_Start)),"")</f>
        <v/>
      </c>
      <c r="C143" s="315" t="str">
        <f t="shared" si="14"/>
        <v/>
      </c>
      <c r="D143" s="315" t="str">
        <f t="shared" si="17"/>
        <v/>
      </c>
      <c r="E143" s="316" t="e">
        <f t="shared" ref="E143:E206" si="19">IF(AND(Pay_Num&lt;&gt;"",Sched_Pay+Scheduled_Extra_Payments&lt;Beg_Bal),Scheduled_Extra_Payments,IF(AND(Pay_Num&lt;&gt;"",Beg_Bal-Sched_Pay&gt;0),Beg_Bal-Sched_Pay,IF(Pay_Num&lt;&gt;"",0,"")))</f>
        <v>#VALUE!</v>
      </c>
      <c r="F143" s="315" t="e">
        <f t="shared" ref="F143:F206" si="20">IF(AND(Pay_Num&lt;&gt;"",Sched_Pay+Extra_Pay&lt;Beg_Bal),Sched_Pay+Extra_Pay,IF(Pay_Num&lt;&gt;"",Beg_Bal,""))</f>
        <v>#VALUE!</v>
      </c>
      <c r="G143" s="315" t="str">
        <f t="shared" si="15"/>
        <v/>
      </c>
      <c r="H143" s="315" t="str">
        <f t="shared" si="16"/>
        <v/>
      </c>
      <c r="I143" s="315" t="e">
        <f t="shared" ref="I143:I206" si="21">IF(AND(Pay_Num&lt;&gt;"",Sched_Pay+Extra_Pay&lt;Beg_Bal),Beg_Bal-Princ,IF(Pay_Num&lt;&gt;"",0,""))</f>
        <v>#VALUE!</v>
      </c>
      <c r="J143" s="315">
        <f>SUM($H$15:$H143)</f>
        <v>0</v>
      </c>
      <c r="K143" s="311"/>
      <c r="L143" s="311"/>
    </row>
    <row r="144" spans="1:12" x14ac:dyDescent="0.2">
      <c r="A144" s="312" t="str">
        <f t="shared" ref="A144:A207" si="22">IF(Values_Entered,A143+1,"")</f>
        <v/>
      </c>
      <c r="B144" s="313" t="str">
        <f t="shared" si="18"/>
        <v/>
      </c>
      <c r="C144" s="315" t="str">
        <f t="shared" ref="C144:C207" si="23">IF(Pay_Num&lt;&gt;"",I143,"")</f>
        <v/>
      </c>
      <c r="D144" s="315" t="str">
        <f t="shared" si="17"/>
        <v/>
      </c>
      <c r="E144" s="316" t="e">
        <f t="shared" si="19"/>
        <v>#VALUE!</v>
      </c>
      <c r="F144" s="315" t="e">
        <f t="shared" si="20"/>
        <v>#VALUE!</v>
      </c>
      <c r="G144" s="315" t="str">
        <f t="shared" ref="G144:G207" si="24">IF(Pay_Num&lt;&gt;"",Total_Pay-Int,"")</f>
        <v/>
      </c>
      <c r="H144" s="315" t="str">
        <f t="shared" ref="H144:H207" si="25">IF(Pay_Num&lt;&gt;"",Beg_Bal*Interest_Rate/Num_Pmt_Per_Year,"")</f>
        <v/>
      </c>
      <c r="I144" s="315" t="e">
        <f t="shared" si="21"/>
        <v>#VALUE!</v>
      </c>
      <c r="J144" s="315">
        <f>SUM($H$15:$H144)</f>
        <v>0</v>
      </c>
      <c r="K144" s="311"/>
      <c r="L144" s="311"/>
    </row>
    <row r="145" spans="1:12" x14ac:dyDescent="0.2">
      <c r="A145" s="312" t="str">
        <f t="shared" si="22"/>
        <v/>
      </c>
      <c r="B145" s="313" t="str">
        <f t="shared" si="18"/>
        <v/>
      </c>
      <c r="C145" s="315" t="str">
        <f t="shared" si="23"/>
        <v/>
      </c>
      <c r="D145" s="315" t="str">
        <f t="shared" ref="D145:D208" si="26">IF(Pay_Num&lt;&gt;"",Scheduled_Monthly_Payment,"")</f>
        <v/>
      </c>
      <c r="E145" s="316" t="e">
        <f t="shared" si="19"/>
        <v>#VALUE!</v>
      </c>
      <c r="F145" s="315" t="e">
        <f t="shared" si="20"/>
        <v>#VALUE!</v>
      </c>
      <c r="G145" s="315" t="str">
        <f t="shared" si="24"/>
        <v/>
      </c>
      <c r="H145" s="315" t="str">
        <f t="shared" si="25"/>
        <v/>
      </c>
      <c r="I145" s="315" t="e">
        <f t="shared" si="21"/>
        <v>#VALUE!</v>
      </c>
      <c r="J145" s="315">
        <f>SUM($H$15:$H145)</f>
        <v>0</v>
      </c>
      <c r="K145" s="311"/>
      <c r="L145" s="311"/>
    </row>
    <row r="146" spans="1:12" x14ac:dyDescent="0.2">
      <c r="A146" s="312" t="str">
        <f t="shared" si="22"/>
        <v/>
      </c>
      <c r="B146" s="313" t="str">
        <f t="shared" si="18"/>
        <v/>
      </c>
      <c r="C146" s="315" t="str">
        <f t="shared" si="23"/>
        <v/>
      </c>
      <c r="D146" s="315" t="str">
        <f t="shared" si="26"/>
        <v/>
      </c>
      <c r="E146" s="316" t="e">
        <f t="shared" si="19"/>
        <v>#VALUE!</v>
      </c>
      <c r="F146" s="315" t="e">
        <f t="shared" si="20"/>
        <v>#VALUE!</v>
      </c>
      <c r="G146" s="315" t="str">
        <f t="shared" si="24"/>
        <v/>
      </c>
      <c r="H146" s="315" t="str">
        <f t="shared" si="25"/>
        <v/>
      </c>
      <c r="I146" s="315" t="e">
        <f t="shared" si="21"/>
        <v>#VALUE!</v>
      </c>
      <c r="J146" s="315">
        <f>SUM($H$15:$H146)</f>
        <v>0</v>
      </c>
      <c r="K146" s="311"/>
      <c r="L146" s="311"/>
    </row>
    <row r="147" spans="1:12" x14ac:dyDescent="0.2">
      <c r="A147" s="312" t="str">
        <f t="shared" si="22"/>
        <v/>
      </c>
      <c r="B147" s="313" t="str">
        <f t="shared" si="18"/>
        <v/>
      </c>
      <c r="C147" s="315" t="str">
        <f t="shared" si="23"/>
        <v/>
      </c>
      <c r="D147" s="315" t="str">
        <f t="shared" si="26"/>
        <v/>
      </c>
      <c r="E147" s="316" t="e">
        <f t="shared" si="19"/>
        <v>#VALUE!</v>
      </c>
      <c r="F147" s="315" t="e">
        <f t="shared" si="20"/>
        <v>#VALUE!</v>
      </c>
      <c r="G147" s="315" t="str">
        <f t="shared" si="24"/>
        <v/>
      </c>
      <c r="H147" s="315" t="str">
        <f t="shared" si="25"/>
        <v/>
      </c>
      <c r="I147" s="315" t="e">
        <f t="shared" si="21"/>
        <v>#VALUE!</v>
      </c>
      <c r="J147" s="315">
        <f>SUM($H$15:$H147)</f>
        <v>0</v>
      </c>
      <c r="K147" s="311"/>
      <c r="L147" s="311"/>
    </row>
    <row r="148" spans="1:12" x14ac:dyDescent="0.2">
      <c r="A148" s="312" t="str">
        <f t="shared" si="22"/>
        <v/>
      </c>
      <c r="B148" s="313" t="str">
        <f t="shared" si="18"/>
        <v/>
      </c>
      <c r="C148" s="315" t="str">
        <f t="shared" si="23"/>
        <v/>
      </c>
      <c r="D148" s="315" t="str">
        <f t="shared" si="26"/>
        <v/>
      </c>
      <c r="E148" s="316" t="e">
        <f t="shared" si="19"/>
        <v>#VALUE!</v>
      </c>
      <c r="F148" s="315" t="e">
        <f t="shared" si="20"/>
        <v>#VALUE!</v>
      </c>
      <c r="G148" s="315" t="str">
        <f t="shared" si="24"/>
        <v/>
      </c>
      <c r="H148" s="315" t="str">
        <f t="shared" si="25"/>
        <v/>
      </c>
      <c r="I148" s="315" t="e">
        <f t="shared" si="21"/>
        <v>#VALUE!</v>
      </c>
      <c r="J148" s="315">
        <f>SUM($H$15:$H148)</f>
        <v>0</v>
      </c>
      <c r="K148" s="311"/>
      <c r="L148" s="311"/>
    </row>
    <row r="149" spans="1:12" x14ac:dyDescent="0.2">
      <c r="A149" s="312" t="str">
        <f t="shared" si="22"/>
        <v/>
      </c>
      <c r="B149" s="313" t="str">
        <f t="shared" si="18"/>
        <v/>
      </c>
      <c r="C149" s="315" t="str">
        <f t="shared" si="23"/>
        <v/>
      </c>
      <c r="D149" s="315" t="str">
        <f t="shared" si="26"/>
        <v/>
      </c>
      <c r="E149" s="316" t="e">
        <f t="shared" si="19"/>
        <v>#VALUE!</v>
      </c>
      <c r="F149" s="315" t="e">
        <f t="shared" si="20"/>
        <v>#VALUE!</v>
      </c>
      <c r="G149" s="315" t="str">
        <f t="shared" si="24"/>
        <v/>
      </c>
      <c r="H149" s="315" t="str">
        <f t="shared" si="25"/>
        <v/>
      </c>
      <c r="I149" s="315" t="e">
        <f t="shared" si="21"/>
        <v>#VALUE!</v>
      </c>
      <c r="J149" s="315">
        <f>SUM($H$15:$H149)</f>
        <v>0</v>
      </c>
      <c r="K149" s="311"/>
      <c r="L149" s="311"/>
    </row>
    <row r="150" spans="1:12" x14ac:dyDescent="0.2">
      <c r="A150" s="312" t="str">
        <f t="shared" si="22"/>
        <v/>
      </c>
      <c r="B150" s="313" t="str">
        <f t="shared" si="18"/>
        <v/>
      </c>
      <c r="C150" s="315" t="str">
        <f t="shared" si="23"/>
        <v/>
      </c>
      <c r="D150" s="315" t="str">
        <f t="shared" si="26"/>
        <v/>
      </c>
      <c r="E150" s="316" t="e">
        <f t="shared" si="19"/>
        <v>#VALUE!</v>
      </c>
      <c r="F150" s="315" t="e">
        <f t="shared" si="20"/>
        <v>#VALUE!</v>
      </c>
      <c r="G150" s="315" t="str">
        <f t="shared" si="24"/>
        <v/>
      </c>
      <c r="H150" s="315" t="str">
        <f t="shared" si="25"/>
        <v/>
      </c>
      <c r="I150" s="315" t="e">
        <f t="shared" si="21"/>
        <v>#VALUE!</v>
      </c>
      <c r="J150" s="315">
        <f>SUM($H$15:$H150)</f>
        <v>0</v>
      </c>
      <c r="K150" s="311"/>
      <c r="L150" s="311"/>
    </row>
    <row r="151" spans="1:12" x14ac:dyDescent="0.2">
      <c r="A151" s="312" t="str">
        <f t="shared" si="22"/>
        <v/>
      </c>
      <c r="B151" s="313" t="str">
        <f t="shared" si="18"/>
        <v/>
      </c>
      <c r="C151" s="315" t="str">
        <f t="shared" si="23"/>
        <v/>
      </c>
      <c r="D151" s="315" t="str">
        <f t="shared" si="26"/>
        <v/>
      </c>
      <c r="E151" s="316" t="e">
        <f t="shared" si="19"/>
        <v>#VALUE!</v>
      </c>
      <c r="F151" s="315" t="e">
        <f t="shared" si="20"/>
        <v>#VALUE!</v>
      </c>
      <c r="G151" s="315" t="str">
        <f t="shared" si="24"/>
        <v/>
      </c>
      <c r="H151" s="315" t="str">
        <f t="shared" si="25"/>
        <v/>
      </c>
      <c r="I151" s="315" t="e">
        <f t="shared" si="21"/>
        <v>#VALUE!</v>
      </c>
      <c r="J151" s="315">
        <f>SUM($H$15:$H151)</f>
        <v>0</v>
      </c>
      <c r="K151" s="311"/>
      <c r="L151" s="311"/>
    </row>
    <row r="152" spans="1:12" x14ac:dyDescent="0.2">
      <c r="A152" s="312" t="str">
        <f t="shared" si="22"/>
        <v/>
      </c>
      <c r="B152" s="313" t="str">
        <f t="shared" si="18"/>
        <v/>
      </c>
      <c r="C152" s="315" t="str">
        <f t="shared" si="23"/>
        <v/>
      </c>
      <c r="D152" s="315" t="str">
        <f t="shared" si="26"/>
        <v/>
      </c>
      <c r="E152" s="316" t="e">
        <f t="shared" si="19"/>
        <v>#VALUE!</v>
      </c>
      <c r="F152" s="315" t="e">
        <f t="shared" si="20"/>
        <v>#VALUE!</v>
      </c>
      <c r="G152" s="315" t="str">
        <f t="shared" si="24"/>
        <v/>
      </c>
      <c r="H152" s="315" t="str">
        <f t="shared" si="25"/>
        <v/>
      </c>
      <c r="I152" s="315" t="e">
        <f t="shared" si="21"/>
        <v>#VALUE!</v>
      </c>
      <c r="J152" s="315">
        <f>SUM($H$15:$H152)</f>
        <v>0</v>
      </c>
      <c r="K152" s="311"/>
      <c r="L152" s="311"/>
    </row>
    <row r="153" spans="1:12" x14ac:dyDescent="0.2">
      <c r="A153" s="312" t="str">
        <f t="shared" si="22"/>
        <v/>
      </c>
      <c r="B153" s="313" t="str">
        <f t="shared" si="18"/>
        <v/>
      </c>
      <c r="C153" s="315" t="str">
        <f t="shared" si="23"/>
        <v/>
      </c>
      <c r="D153" s="315" t="str">
        <f t="shared" si="26"/>
        <v/>
      </c>
      <c r="E153" s="316" t="e">
        <f t="shared" si="19"/>
        <v>#VALUE!</v>
      </c>
      <c r="F153" s="315" t="e">
        <f t="shared" si="20"/>
        <v>#VALUE!</v>
      </c>
      <c r="G153" s="315" t="str">
        <f t="shared" si="24"/>
        <v/>
      </c>
      <c r="H153" s="315" t="str">
        <f t="shared" si="25"/>
        <v/>
      </c>
      <c r="I153" s="315" t="e">
        <f t="shared" si="21"/>
        <v>#VALUE!</v>
      </c>
      <c r="J153" s="315">
        <f>SUM($H$15:$H153)</f>
        <v>0</v>
      </c>
      <c r="K153" s="311"/>
      <c r="L153" s="311"/>
    </row>
    <row r="154" spans="1:12" x14ac:dyDescent="0.2">
      <c r="A154" s="312" t="str">
        <f t="shared" si="22"/>
        <v/>
      </c>
      <c r="B154" s="313" t="str">
        <f t="shared" si="18"/>
        <v/>
      </c>
      <c r="C154" s="315" t="str">
        <f t="shared" si="23"/>
        <v/>
      </c>
      <c r="D154" s="315" t="str">
        <f t="shared" si="26"/>
        <v/>
      </c>
      <c r="E154" s="316" t="e">
        <f t="shared" si="19"/>
        <v>#VALUE!</v>
      </c>
      <c r="F154" s="315" t="e">
        <f t="shared" si="20"/>
        <v>#VALUE!</v>
      </c>
      <c r="G154" s="315" t="str">
        <f t="shared" si="24"/>
        <v/>
      </c>
      <c r="H154" s="315" t="str">
        <f t="shared" si="25"/>
        <v/>
      </c>
      <c r="I154" s="315" t="e">
        <f t="shared" si="21"/>
        <v>#VALUE!</v>
      </c>
      <c r="J154" s="315">
        <f>SUM($H$15:$H154)</f>
        <v>0</v>
      </c>
      <c r="K154" s="311"/>
      <c r="L154" s="311"/>
    </row>
    <row r="155" spans="1:12" x14ac:dyDescent="0.2">
      <c r="A155" s="312" t="str">
        <f t="shared" si="22"/>
        <v/>
      </c>
      <c r="B155" s="313" t="str">
        <f t="shared" si="18"/>
        <v/>
      </c>
      <c r="C155" s="315" t="str">
        <f t="shared" si="23"/>
        <v/>
      </c>
      <c r="D155" s="315" t="str">
        <f t="shared" si="26"/>
        <v/>
      </c>
      <c r="E155" s="316" t="e">
        <f t="shared" si="19"/>
        <v>#VALUE!</v>
      </c>
      <c r="F155" s="315" t="e">
        <f t="shared" si="20"/>
        <v>#VALUE!</v>
      </c>
      <c r="G155" s="315" t="str">
        <f t="shared" si="24"/>
        <v/>
      </c>
      <c r="H155" s="315" t="str">
        <f t="shared" si="25"/>
        <v/>
      </c>
      <c r="I155" s="315" t="e">
        <f t="shared" si="21"/>
        <v>#VALUE!</v>
      </c>
      <c r="J155" s="315">
        <f>SUM($H$15:$H155)</f>
        <v>0</v>
      </c>
      <c r="K155" s="311"/>
      <c r="L155" s="311"/>
    </row>
    <row r="156" spans="1:12" x14ac:dyDescent="0.2">
      <c r="A156" s="312" t="str">
        <f t="shared" si="22"/>
        <v/>
      </c>
      <c r="B156" s="313" t="str">
        <f t="shared" si="18"/>
        <v/>
      </c>
      <c r="C156" s="315" t="str">
        <f t="shared" si="23"/>
        <v/>
      </c>
      <c r="D156" s="315" t="str">
        <f t="shared" si="26"/>
        <v/>
      </c>
      <c r="E156" s="316" t="e">
        <f t="shared" si="19"/>
        <v>#VALUE!</v>
      </c>
      <c r="F156" s="315" t="e">
        <f t="shared" si="20"/>
        <v>#VALUE!</v>
      </c>
      <c r="G156" s="315" t="str">
        <f t="shared" si="24"/>
        <v/>
      </c>
      <c r="H156" s="315" t="str">
        <f t="shared" si="25"/>
        <v/>
      </c>
      <c r="I156" s="315" t="e">
        <f t="shared" si="21"/>
        <v>#VALUE!</v>
      </c>
      <c r="J156" s="315">
        <f>SUM($H$15:$H156)</f>
        <v>0</v>
      </c>
      <c r="K156" s="311"/>
      <c r="L156" s="311"/>
    </row>
    <row r="157" spans="1:12" x14ac:dyDescent="0.2">
      <c r="A157" s="312" t="str">
        <f t="shared" si="22"/>
        <v/>
      </c>
      <c r="B157" s="313" t="str">
        <f t="shared" si="18"/>
        <v/>
      </c>
      <c r="C157" s="315" t="str">
        <f t="shared" si="23"/>
        <v/>
      </c>
      <c r="D157" s="315" t="str">
        <f t="shared" si="26"/>
        <v/>
      </c>
      <c r="E157" s="316" t="e">
        <f t="shared" si="19"/>
        <v>#VALUE!</v>
      </c>
      <c r="F157" s="315" t="e">
        <f t="shared" si="20"/>
        <v>#VALUE!</v>
      </c>
      <c r="G157" s="315" t="str">
        <f t="shared" si="24"/>
        <v/>
      </c>
      <c r="H157" s="315" t="str">
        <f t="shared" si="25"/>
        <v/>
      </c>
      <c r="I157" s="315" t="e">
        <f t="shared" si="21"/>
        <v>#VALUE!</v>
      </c>
      <c r="J157" s="315">
        <f>SUM($H$15:$H157)</f>
        <v>0</v>
      </c>
      <c r="K157" s="311"/>
      <c r="L157" s="311"/>
    </row>
    <row r="158" spans="1:12" x14ac:dyDescent="0.2">
      <c r="A158" s="312" t="str">
        <f t="shared" si="22"/>
        <v/>
      </c>
      <c r="B158" s="313" t="str">
        <f t="shared" si="18"/>
        <v/>
      </c>
      <c r="C158" s="315" t="str">
        <f t="shared" si="23"/>
        <v/>
      </c>
      <c r="D158" s="315" t="str">
        <f t="shared" si="26"/>
        <v/>
      </c>
      <c r="E158" s="316" t="e">
        <f t="shared" si="19"/>
        <v>#VALUE!</v>
      </c>
      <c r="F158" s="315" t="e">
        <f t="shared" si="20"/>
        <v>#VALUE!</v>
      </c>
      <c r="G158" s="315" t="str">
        <f t="shared" si="24"/>
        <v/>
      </c>
      <c r="H158" s="315" t="str">
        <f t="shared" si="25"/>
        <v/>
      </c>
      <c r="I158" s="315" t="e">
        <f t="shared" si="21"/>
        <v>#VALUE!</v>
      </c>
      <c r="J158" s="315">
        <f>SUM($H$15:$H158)</f>
        <v>0</v>
      </c>
      <c r="K158" s="311"/>
      <c r="L158" s="311"/>
    </row>
    <row r="159" spans="1:12" x14ac:dyDescent="0.2">
      <c r="A159" s="312" t="str">
        <f t="shared" si="22"/>
        <v/>
      </c>
      <c r="B159" s="313" t="str">
        <f t="shared" si="18"/>
        <v/>
      </c>
      <c r="C159" s="315" t="str">
        <f t="shared" si="23"/>
        <v/>
      </c>
      <c r="D159" s="315" t="str">
        <f t="shared" si="26"/>
        <v/>
      </c>
      <c r="E159" s="316" t="e">
        <f t="shared" si="19"/>
        <v>#VALUE!</v>
      </c>
      <c r="F159" s="315" t="e">
        <f t="shared" si="20"/>
        <v>#VALUE!</v>
      </c>
      <c r="G159" s="315" t="str">
        <f t="shared" si="24"/>
        <v/>
      </c>
      <c r="H159" s="315" t="str">
        <f t="shared" si="25"/>
        <v/>
      </c>
      <c r="I159" s="315" t="e">
        <f t="shared" si="21"/>
        <v>#VALUE!</v>
      </c>
      <c r="J159" s="315">
        <f>SUM($H$15:$H159)</f>
        <v>0</v>
      </c>
      <c r="K159" s="311"/>
      <c r="L159" s="311"/>
    </row>
    <row r="160" spans="1:12" x14ac:dyDescent="0.2">
      <c r="A160" s="312" t="str">
        <f t="shared" si="22"/>
        <v/>
      </c>
      <c r="B160" s="313" t="str">
        <f t="shared" si="18"/>
        <v/>
      </c>
      <c r="C160" s="315" t="str">
        <f t="shared" si="23"/>
        <v/>
      </c>
      <c r="D160" s="315" t="str">
        <f t="shared" si="26"/>
        <v/>
      </c>
      <c r="E160" s="316" t="e">
        <f t="shared" si="19"/>
        <v>#VALUE!</v>
      </c>
      <c r="F160" s="315" t="e">
        <f t="shared" si="20"/>
        <v>#VALUE!</v>
      </c>
      <c r="G160" s="315" t="str">
        <f t="shared" si="24"/>
        <v/>
      </c>
      <c r="H160" s="315" t="str">
        <f t="shared" si="25"/>
        <v/>
      </c>
      <c r="I160" s="315" t="e">
        <f t="shared" si="21"/>
        <v>#VALUE!</v>
      </c>
      <c r="J160" s="315">
        <f>SUM($H$15:$H160)</f>
        <v>0</v>
      </c>
      <c r="K160" s="311"/>
      <c r="L160" s="311"/>
    </row>
    <row r="161" spans="1:12" x14ac:dyDescent="0.2">
      <c r="A161" s="312" t="str">
        <f t="shared" si="22"/>
        <v/>
      </c>
      <c r="B161" s="313" t="str">
        <f t="shared" si="18"/>
        <v/>
      </c>
      <c r="C161" s="315" t="str">
        <f t="shared" si="23"/>
        <v/>
      </c>
      <c r="D161" s="315" t="str">
        <f t="shared" si="26"/>
        <v/>
      </c>
      <c r="E161" s="316" t="e">
        <f t="shared" si="19"/>
        <v>#VALUE!</v>
      </c>
      <c r="F161" s="315" t="e">
        <f t="shared" si="20"/>
        <v>#VALUE!</v>
      </c>
      <c r="G161" s="315" t="str">
        <f t="shared" si="24"/>
        <v/>
      </c>
      <c r="H161" s="315" t="str">
        <f t="shared" si="25"/>
        <v/>
      </c>
      <c r="I161" s="315" t="e">
        <f t="shared" si="21"/>
        <v>#VALUE!</v>
      </c>
      <c r="J161" s="315">
        <f>SUM($H$15:$H161)</f>
        <v>0</v>
      </c>
      <c r="K161" s="311"/>
      <c r="L161" s="311"/>
    </row>
    <row r="162" spans="1:12" x14ac:dyDescent="0.2">
      <c r="A162" s="312" t="str">
        <f t="shared" si="22"/>
        <v/>
      </c>
      <c r="B162" s="313" t="str">
        <f t="shared" si="18"/>
        <v/>
      </c>
      <c r="C162" s="315" t="str">
        <f t="shared" si="23"/>
        <v/>
      </c>
      <c r="D162" s="315" t="str">
        <f t="shared" si="26"/>
        <v/>
      </c>
      <c r="E162" s="316" t="e">
        <f t="shared" si="19"/>
        <v>#VALUE!</v>
      </c>
      <c r="F162" s="315" t="e">
        <f t="shared" si="20"/>
        <v>#VALUE!</v>
      </c>
      <c r="G162" s="315" t="str">
        <f t="shared" si="24"/>
        <v/>
      </c>
      <c r="H162" s="315" t="str">
        <f t="shared" si="25"/>
        <v/>
      </c>
      <c r="I162" s="315" t="e">
        <f t="shared" si="21"/>
        <v>#VALUE!</v>
      </c>
      <c r="J162" s="315">
        <f>SUM($H$15:$H162)</f>
        <v>0</v>
      </c>
      <c r="K162" s="311"/>
      <c r="L162" s="311"/>
    </row>
    <row r="163" spans="1:12" x14ac:dyDescent="0.2">
      <c r="A163" s="312" t="str">
        <f t="shared" si="22"/>
        <v/>
      </c>
      <c r="B163" s="313" t="str">
        <f t="shared" si="18"/>
        <v/>
      </c>
      <c r="C163" s="315" t="str">
        <f t="shared" si="23"/>
        <v/>
      </c>
      <c r="D163" s="315" t="str">
        <f t="shared" si="26"/>
        <v/>
      </c>
      <c r="E163" s="316" t="e">
        <f t="shared" si="19"/>
        <v>#VALUE!</v>
      </c>
      <c r="F163" s="315" t="e">
        <f t="shared" si="20"/>
        <v>#VALUE!</v>
      </c>
      <c r="G163" s="315" t="str">
        <f t="shared" si="24"/>
        <v/>
      </c>
      <c r="H163" s="315" t="str">
        <f t="shared" si="25"/>
        <v/>
      </c>
      <c r="I163" s="315" t="e">
        <f t="shared" si="21"/>
        <v>#VALUE!</v>
      </c>
      <c r="J163" s="315">
        <f>SUM($H$15:$H163)</f>
        <v>0</v>
      </c>
      <c r="K163" s="311"/>
      <c r="L163" s="311"/>
    </row>
    <row r="164" spans="1:12" x14ac:dyDescent="0.2">
      <c r="A164" s="312" t="str">
        <f t="shared" si="22"/>
        <v/>
      </c>
      <c r="B164" s="313" t="str">
        <f t="shared" si="18"/>
        <v/>
      </c>
      <c r="C164" s="315" t="str">
        <f t="shared" si="23"/>
        <v/>
      </c>
      <c r="D164" s="315" t="str">
        <f t="shared" si="26"/>
        <v/>
      </c>
      <c r="E164" s="316" t="e">
        <f t="shared" si="19"/>
        <v>#VALUE!</v>
      </c>
      <c r="F164" s="315" t="e">
        <f t="shared" si="20"/>
        <v>#VALUE!</v>
      </c>
      <c r="G164" s="315" t="str">
        <f t="shared" si="24"/>
        <v/>
      </c>
      <c r="H164" s="315" t="str">
        <f t="shared" si="25"/>
        <v/>
      </c>
      <c r="I164" s="315" t="e">
        <f t="shared" si="21"/>
        <v>#VALUE!</v>
      </c>
      <c r="J164" s="315">
        <f>SUM($H$15:$H164)</f>
        <v>0</v>
      </c>
      <c r="K164" s="311"/>
      <c r="L164" s="311"/>
    </row>
    <row r="165" spans="1:12" x14ac:dyDescent="0.2">
      <c r="A165" s="312" t="str">
        <f t="shared" si="22"/>
        <v/>
      </c>
      <c r="B165" s="313" t="str">
        <f t="shared" si="18"/>
        <v/>
      </c>
      <c r="C165" s="315" t="str">
        <f t="shared" si="23"/>
        <v/>
      </c>
      <c r="D165" s="315" t="str">
        <f t="shared" si="26"/>
        <v/>
      </c>
      <c r="E165" s="316" t="e">
        <f t="shared" si="19"/>
        <v>#VALUE!</v>
      </c>
      <c r="F165" s="315" t="e">
        <f t="shared" si="20"/>
        <v>#VALUE!</v>
      </c>
      <c r="G165" s="315" t="str">
        <f t="shared" si="24"/>
        <v/>
      </c>
      <c r="H165" s="315" t="str">
        <f t="shared" si="25"/>
        <v/>
      </c>
      <c r="I165" s="315" t="e">
        <f t="shared" si="21"/>
        <v>#VALUE!</v>
      </c>
      <c r="J165" s="315">
        <f>SUM($H$15:$H165)</f>
        <v>0</v>
      </c>
      <c r="K165" s="311"/>
      <c r="L165" s="311"/>
    </row>
    <row r="166" spans="1:12" x14ac:dyDescent="0.2">
      <c r="A166" s="312" t="str">
        <f t="shared" si="22"/>
        <v/>
      </c>
      <c r="B166" s="313" t="str">
        <f t="shared" si="18"/>
        <v/>
      </c>
      <c r="C166" s="315" t="str">
        <f t="shared" si="23"/>
        <v/>
      </c>
      <c r="D166" s="315" t="str">
        <f t="shared" si="26"/>
        <v/>
      </c>
      <c r="E166" s="316" t="e">
        <f t="shared" si="19"/>
        <v>#VALUE!</v>
      </c>
      <c r="F166" s="315" t="e">
        <f t="shared" si="20"/>
        <v>#VALUE!</v>
      </c>
      <c r="G166" s="315" t="str">
        <f t="shared" si="24"/>
        <v/>
      </c>
      <c r="H166" s="315" t="str">
        <f t="shared" si="25"/>
        <v/>
      </c>
      <c r="I166" s="315" t="e">
        <f t="shared" si="21"/>
        <v>#VALUE!</v>
      </c>
      <c r="J166" s="315">
        <f>SUM($H$15:$H166)</f>
        <v>0</v>
      </c>
      <c r="K166" s="311"/>
      <c r="L166" s="311"/>
    </row>
    <row r="167" spans="1:12" x14ac:dyDescent="0.2">
      <c r="A167" s="312" t="str">
        <f t="shared" si="22"/>
        <v/>
      </c>
      <c r="B167" s="313" t="str">
        <f t="shared" si="18"/>
        <v/>
      </c>
      <c r="C167" s="315" t="str">
        <f t="shared" si="23"/>
        <v/>
      </c>
      <c r="D167" s="315" t="str">
        <f t="shared" si="26"/>
        <v/>
      </c>
      <c r="E167" s="316" t="e">
        <f t="shared" si="19"/>
        <v>#VALUE!</v>
      </c>
      <c r="F167" s="315" t="e">
        <f t="shared" si="20"/>
        <v>#VALUE!</v>
      </c>
      <c r="G167" s="315" t="str">
        <f t="shared" si="24"/>
        <v/>
      </c>
      <c r="H167" s="315" t="str">
        <f t="shared" si="25"/>
        <v/>
      </c>
      <c r="I167" s="315" t="e">
        <f t="shared" si="21"/>
        <v>#VALUE!</v>
      </c>
      <c r="J167" s="315">
        <f>SUM($H$15:$H167)</f>
        <v>0</v>
      </c>
      <c r="K167" s="311"/>
      <c r="L167" s="311"/>
    </row>
    <row r="168" spans="1:12" x14ac:dyDescent="0.2">
      <c r="A168" s="312" t="str">
        <f t="shared" si="22"/>
        <v/>
      </c>
      <c r="B168" s="313" t="str">
        <f t="shared" si="18"/>
        <v/>
      </c>
      <c r="C168" s="315" t="str">
        <f t="shared" si="23"/>
        <v/>
      </c>
      <c r="D168" s="315" t="str">
        <f t="shared" si="26"/>
        <v/>
      </c>
      <c r="E168" s="316" t="e">
        <f t="shared" si="19"/>
        <v>#VALUE!</v>
      </c>
      <c r="F168" s="315" t="e">
        <f t="shared" si="20"/>
        <v>#VALUE!</v>
      </c>
      <c r="G168" s="315" t="str">
        <f t="shared" si="24"/>
        <v/>
      </c>
      <c r="H168" s="315" t="str">
        <f t="shared" si="25"/>
        <v/>
      </c>
      <c r="I168" s="315" t="e">
        <f t="shared" si="21"/>
        <v>#VALUE!</v>
      </c>
      <c r="J168" s="315">
        <f>SUM($H$15:$H168)</f>
        <v>0</v>
      </c>
      <c r="K168" s="311"/>
      <c r="L168" s="311"/>
    </row>
    <row r="169" spans="1:12" x14ac:dyDescent="0.2">
      <c r="A169" s="312" t="str">
        <f t="shared" si="22"/>
        <v/>
      </c>
      <c r="B169" s="313" t="str">
        <f t="shared" si="18"/>
        <v/>
      </c>
      <c r="C169" s="315" t="str">
        <f t="shared" si="23"/>
        <v/>
      </c>
      <c r="D169" s="315" t="str">
        <f t="shared" si="26"/>
        <v/>
      </c>
      <c r="E169" s="316" t="e">
        <f t="shared" si="19"/>
        <v>#VALUE!</v>
      </c>
      <c r="F169" s="315" t="e">
        <f t="shared" si="20"/>
        <v>#VALUE!</v>
      </c>
      <c r="G169" s="315" t="str">
        <f t="shared" si="24"/>
        <v/>
      </c>
      <c r="H169" s="315" t="str">
        <f t="shared" si="25"/>
        <v/>
      </c>
      <c r="I169" s="315" t="e">
        <f t="shared" si="21"/>
        <v>#VALUE!</v>
      </c>
      <c r="J169" s="315">
        <f>SUM($H$15:$H169)</f>
        <v>0</v>
      </c>
      <c r="K169" s="311"/>
      <c r="L169" s="311"/>
    </row>
    <row r="170" spans="1:12" x14ac:dyDescent="0.2">
      <c r="A170" s="312" t="str">
        <f t="shared" si="22"/>
        <v/>
      </c>
      <c r="B170" s="313" t="str">
        <f t="shared" si="18"/>
        <v/>
      </c>
      <c r="C170" s="315" t="str">
        <f t="shared" si="23"/>
        <v/>
      </c>
      <c r="D170" s="315" t="str">
        <f t="shared" si="26"/>
        <v/>
      </c>
      <c r="E170" s="316" t="e">
        <f t="shared" si="19"/>
        <v>#VALUE!</v>
      </c>
      <c r="F170" s="315" t="e">
        <f t="shared" si="20"/>
        <v>#VALUE!</v>
      </c>
      <c r="G170" s="315" t="str">
        <f t="shared" si="24"/>
        <v/>
      </c>
      <c r="H170" s="315" t="str">
        <f t="shared" si="25"/>
        <v/>
      </c>
      <c r="I170" s="315" t="e">
        <f t="shared" si="21"/>
        <v>#VALUE!</v>
      </c>
      <c r="J170" s="315">
        <f>SUM($H$15:$H170)</f>
        <v>0</v>
      </c>
      <c r="K170" s="311"/>
      <c r="L170" s="311"/>
    </row>
    <row r="171" spans="1:12" x14ac:dyDescent="0.2">
      <c r="A171" s="312" t="str">
        <f t="shared" si="22"/>
        <v/>
      </c>
      <c r="B171" s="313" t="str">
        <f t="shared" si="18"/>
        <v/>
      </c>
      <c r="C171" s="315" t="str">
        <f t="shared" si="23"/>
        <v/>
      </c>
      <c r="D171" s="315" t="str">
        <f t="shared" si="26"/>
        <v/>
      </c>
      <c r="E171" s="316" t="e">
        <f t="shared" si="19"/>
        <v>#VALUE!</v>
      </c>
      <c r="F171" s="315" t="e">
        <f t="shared" si="20"/>
        <v>#VALUE!</v>
      </c>
      <c r="G171" s="315" t="str">
        <f t="shared" si="24"/>
        <v/>
      </c>
      <c r="H171" s="315" t="str">
        <f t="shared" si="25"/>
        <v/>
      </c>
      <c r="I171" s="315" t="e">
        <f t="shared" si="21"/>
        <v>#VALUE!</v>
      </c>
      <c r="J171" s="315">
        <f>SUM($H$15:$H171)</f>
        <v>0</v>
      </c>
      <c r="K171" s="311"/>
      <c r="L171" s="311"/>
    </row>
    <row r="172" spans="1:12" x14ac:dyDescent="0.2">
      <c r="A172" s="312" t="str">
        <f t="shared" si="22"/>
        <v/>
      </c>
      <c r="B172" s="313" t="str">
        <f t="shared" si="18"/>
        <v/>
      </c>
      <c r="C172" s="315" t="str">
        <f t="shared" si="23"/>
        <v/>
      </c>
      <c r="D172" s="315" t="str">
        <f t="shared" si="26"/>
        <v/>
      </c>
      <c r="E172" s="316" t="e">
        <f t="shared" si="19"/>
        <v>#VALUE!</v>
      </c>
      <c r="F172" s="315" t="e">
        <f t="shared" si="20"/>
        <v>#VALUE!</v>
      </c>
      <c r="G172" s="315" t="str">
        <f t="shared" si="24"/>
        <v/>
      </c>
      <c r="H172" s="315" t="str">
        <f t="shared" si="25"/>
        <v/>
      </c>
      <c r="I172" s="315" t="e">
        <f t="shared" si="21"/>
        <v>#VALUE!</v>
      </c>
      <c r="J172" s="315">
        <f>SUM($H$15:$H172)</f>
        <v>0</v>
      </c>
      <c r="K172" s="311"/>
      <c r="L172" s="311"/>
    </row>
    <row r="173" spans="1:12" x14ac:dyDescent="0.2">
      <c r="A173" s="312" t="str">
        <f t="shared" si="22"/>
        <v/>
      </c>
      <c r="B173" s="313" t="str">
        <f t="shared" si="18"/>
        <v/>
      </c>
      <c r="C173" s="315" t="str">
        <f t="shared" si="23"/>
        <v/>
      </c>
      <c r="D173" s="315" t="str">
        <f t="shared" si="26"/>
        <v/>
      </c>
      <c r="E173" s="316" t="e">
        <f t="shared" si="19"/>
        <v>#VALUE!</v>
      </c>
      <c r="F173" s="315" t="e">
        <f t="shared" si="20"/>
        <v>#VALUE!</v>
      </c>
      <c r="G173" s="315" t="str">
        <f t="shared" si="24"/>
        <v/>
      </c>
      <c r="H173" s="315" t="str">
        <f t="shared" si="25"/>
        <v/>
      </c>
      <c r="I173" s="315" t="e">
        <f t="shared" si="21"/>
        <v>#VALUE!</v>
      </c>
      <c r="J173" s="315">
        <f>SUM($H$15:$H173)</f>
        <v>0</v>
      </c>
      <c r="K173" s="311"/>
      <c r="L173" s="311"/>
    </row>
    <row r="174" spans="1:12" x14ac:dyDescent="0.2">
      <c r="A174" s="312" t="str">
        <f t="shared" si="22"/>
        <v/>
      </c>
      <c r="B174" s="313" t="str">
        <f t="shared" si="18"/>
        <v/>
      </c>
      <c r="C174" s="315" t="str">
        <f t="shared" si="23"/>
        <v/>
      </c>
      <c r="D174" s="315" t="str">
        <f t="shared" si="26"/>
        <v/>
      </c>
      <c r="E174" s="316" t="e">
        <f t="shared" si="19"/>
        <v>#VALUE!</v>
      </c>
      <c r="F174" s="315" t="e">
        <f t="shared" si="20"/>
        <v>#VALUE!</v>
      </c>
      <c r="G174" s="315" t="str">
        <f t="shared" si="24"/>
        <v/>
      </c>
      <c r="H174" s="315" t="str">
        <f t="shared" si="25"/>
        <v/>
      </c>
      <c r="I174" s="315" t="e">
        <f t="shared" si="21"/>
        <v>#VALUE!</v>
      </c>
      <c r="J174" s="315">
        <f>SUM($H$15:$H174)</f>
        <v>0</v>
      </c>
      <c r="K174" s="311"/>
      <c r="L174" s="311"/>
    </row>
    <row r="175" spans="1:12" x14ac:dyDescent="0.2">
      <c r="A175" s="312" t="str">
        <f t="shared" si="22"/>
        <v/>
      </c>
      <c r="B175" s="313" t="str">
        <f t="shared" si="18"/>
        <v/>
      </c>
      <c r="C175" s="315" t="str">
        <f t="shared" si="23"/>
        <v/>
      </c>
      <c r="D175" s="315" t="str">
        <f t="shared" si="26"/>
        <v/>
      </c>
      <c r="E175" s="316" t="e">
        <f t="shared" si="19"/>
        <v>#VALUE!</v>
      </c>
      <c r="F175" s="315" t="e">
        <f t="shared" si="20"/>
        <v>#VALUE!</v>
      </c>
      <c r="G175" s="315" t="str">
        <f t="shared" si="24"/>
        <v/>
      </c>
      <c r="H175" s="315" t="str">
        <f t="shared" si="25"/>
        <v/>
      </c>
      <c r="I175" s="315" t="e">
        <f t="shared" si="21"/>
        <v>#VALUE!</v>
      </c>
      <c r="J175" s="315">
        <f>SUM($H$15:$H175)</f>
        <v>0</v>
      </c>
      <c r="K175" s="311"/>
      <c r="L175" s="311"/>
    </row>
    <row r="176" spans="1:12" x14ac:dyDescent="0.2">
      <c r="A176" s="312" t="str">
        <f t="shared" si="22"/>
        <v/>
      </c>
      <c r="B176" s="313" t="str">
        <f t="shared" si="18"/>
        <v/>
      </c>
      <c r="C176" s="315" t="str">
        <f t="shared" si="23"/>
        <v/>
      </c>
      <c r="D176" s="315" t="str">
        <f t="shared" si="26"/>
        <v/>
      </c>
      <c r="E176" s="316" t="e">
        <f t="shared" si="19"/>
        <v>#VALUE!</v>
      </c>
      <c r="F176" s="315" t="e">
        <f t="shared" si="20"/>
        <v>#VALUE!</v>
      </c>
      <c r="G176" s="315" t="str">
        <f t="shared" si="24"/>
        <v/>
      </c>
      <c r="H176" s="315" t="str">
        <f t="shared" si="25"/>
        <v/>
      </c>
      <c r="I176" s="315" t="e">
        <f t="shared" si="21"/>
        <v>#VALUE!</v>
      </c>
      <c r="J176" s="315">
        <f>SUM($H$15:$H176)</f>
        <v>0</v>
      </c>
      <c r="K176" s="311"/>
      <c r="L176" s="311"/>
    </row>
    <row r="177" spans="1:12" x14ac:dyDescent="0.2">
      <c r="A177" s="312" t="str">
        <f t="shared" si="22"/>
        <v/>
      </c>
      <c r="B177" s="313" t="str">
        <f t="shared" si="18"/>
        <v/>
      </c>
      <c r="C177" s="315" t="str">
        <f t="shared" si="23"/>
        <v/>
      </c>
      <c r="D177" s="315" t="str">
        <f t="shared" si="26"/>
        <v/>
      </c>
      <c r="E177" s="316" t="e">
        <f t="shared" si="19"/>
        <v>#VALUE!</v>
      </c>
      <c r="F177" s="315" t="e">
        <f t="shared" si="20"/>
        <v>#VALUE!</v>
      </c>
      <c r="G177" s="315" t="str">
        <f t="shared" si="24"/>
        <v/>
      </c>
      <c r="H177" s="315" t="str">
        <f t="shared" si="25"/>
        <v/>
      </c>
      <c r="I177" s="315" t="e">
        <f t="shared" si="21"/>
        <v>#VALUE!</v>
      </c>
      <c r="J177" s="315">
        <f>SUM($H$15:$H177)</f>
        <v>0</v>
      </c>
      <c r="K177" s="311"/>
      <c r="L177" s="311"/>
    </row>
    <row r="178" spans="1:12" x14ac:dyDescent="0.2">
      <c r="A178" s="312" t="str">
        <f t="shared" si="22"/>
        <v/>
      </c>
      <c r="B178" s="313" t="str">
        <f t="shared" si="18"/>
        <v/>
      </c>
      <c r="C178" s="315" t="str">
        <f t="shared" si="23"/>
        <v/>
      </c>
      <c r="D178" s="315" t="str">
        <f t="shared" si="26"/>
        <v/>
      </c>
      <c r="E178" s="316" t="e">
        <f t="shared" si="19"/>
        <v>#VALUE!</v>
      </c>
      <c r="F178" s="315" t="e">
        <f t="shared" si="20"/>
        <v>#VALUE!</v>
      </c>
      <c r="G178" s="315" t="str">
        <f t="shared" si="24"/>
        <v/>
      </c>
      <c r="H178" s="315" t="str">
        <f t="shared" si="25"/>
        <v/>
      </c>
      <c r="I178" s="315" t="e">
        <f t="shared" si="21"/>
        <v>#VALUE!</v>
      </c>
      <c r="J178" s="315">
        <f>SUM($H$15:$H178)</f>
        <v>0</v>
      </c>
      <c r="K178" s="311"/>
      <c r="L178" s="311"/>
    </row>
    <row r="179" spans="1:12" x14ac:dyDescent="0.2">
      <c r="A179" s="312" t="str">
        <f t="shared" si="22"/>
        <v/>
      </c>
      <c r="B179" s="313" t="str">
        <f t="shared" si="18"/>
        <v/>
      </c>
      <c r="C179" s="315" t="str">
        <f t="shared" si="23"/>
        <v/>
      </c>
      <c r="D179" s="315" t="str">
        <f t="shared" si="26"/>
        <v/>
      </c>
      <c r="E179" s="316" t="e">
        <f t="shared" si="19"/>
        <v>#VALUE!</v>
      </c>
      <c r="F179" s="315" t="e">
        <f t="shared" si="20"/>
        <v>#VALUE!</v>
      </c>
      <c r="G179" s="315" t="str">
        <f t="shared" si="24"/>
        <v/>
      </c>
      <c r="H179" s="315" t="str">
        <f t="shared" si="25"/>
        <v/>
      </c>
      <c r="I179" s="315" t="e">
        <f t="shared" si="21"/>
        <v>#VALUE!</v>
      </c>
      <c r="J179" s="315">
        <f>SUM($H$15:$H179)</f>
        <v>0</v>
      </c>
      <c r="K179" s="311"/>
      <c r="L179" s="311"/>
    </row>
    <row r="180" spans="1:12" x14ac:dyDescent="0.2">
      <c r="A180" s="312" t="str">
        <f t="shared" si="22"/>
        <v/>
      </c>
      <c r="B180" s="313" t="str">
        <f t="shared" si="18"/>
        <v/>
      </c>
      <c r="C180" s="315" t="str">
        <f t="shared" si="23"/>
        <v/>
      </c>
      <c r="D180" s="315" t="str">
        <f t="shared" si="26"/>
        <v/>
      </c>
      <c r="E180" s="316" t="e">
        <f t="shared" si="19"/>
        <v>#VALUE!</v>
      </c>
      <c r="F180" s="315" t="e">
        <f t="shared" si="20"/>
        <v>#VALUE!</v>
      </c>
      <c r="G180" s="315" t="str">
        <f t="shared" si="24"/>
        <v/>
      </c>
      <c r="H180" s="315" t="str">
        <f t="shared" si="25"/>
        <v/>
      </c>
      <c r="I180" s="315" t="e">
        <f t="shared" si="21"/>
        <v>#VALUE!</v>
      </c>
      <c r="J180" s="315">
        <f>SUM($H$15:$H180)</f>
        <v>0</v>
      </c>
      <c r="K180" s="311"/>
      <c r="L180" s="311"/>
    </row>
    <row r="181" spans="1:12" x14ac:dyDescent="0.2">
      <c r="A181" s="312" t="str">
        <f t="shared" si="22"/>
        <v/>
      </c>
      <c r="B181" s="313" t="str">
        <f t="shared" si="18"/>
        <v/>
      </c>
      <c r="C181" s="315" t="str">
        <f t="shared" si="23"/>
        <v/>
      </c>
      <c r="D181" s="315" t="str">
        <f t="shared" si="26"/>
        <v/>
      </c>
      <c r="E181" s="316" t="e">
        <f t="shared" si="19"/>
        <v>#VALUE!</v>
      </c>
      <c r="F181" s="315" t="e">
        <f t="shared" si="20"/>
        <v>#VALUE!</v>
      </c>
      <c r="G181" s="315" t="str">
        <f t="shared" si="24"/>
        <v/>
      </c>
      <c r="H181" s="315" t="str">
        <f t="shared" si="25"/>
        <v/>
      </c>
      <c r="I181" s="315" t="e">
        <f t="shared" si="21"/>
        <v>#VALUE!</v>
      </c>
      <c r="J181" s="315">
        <f>SUM($H$15:$H181)</f>
        <v>0</v>
      </c>
      <c r="K181" s="311"/>
      <c r="L181" s="311"/>
    </row>
    <row r="182" spans="1:12" x14ac:dyDescent="0.2">
      <c r="A182" s="312" t="str">
        <f t="shared" si="22"/>
        <v/>
      </c>
      <c r="B182" s="313" t="str">
        <f t="shared" si="18"/>
        <v/>
      </c>
      <c r="C182" s="315" t="str">
        <f t="shared" si="23"/>
        <v/>
      </c>
      <c r="D182" s="315" t="str">
        <f t="shared" si="26"/>
        <v/>
      </c>
      <c r="E182" s="316" t="e">
        <f t="shared" si="19"/>
        <v>#VALUE!</v>
      </c>
      <c r="F182" s="315" t="e">
        <f t="shared" si="20"/>
        <v>#VALUE!</v>
      </c>
      <c r="G182" s="315" t="str">
        <f t="shared" si="24"/>
        <v/>
      </c>
      <c r="H182" s="315" t="str">
        <f t="shared" si="25"/>
        <v/>
      </c>
      <c r="I182" s="315" t="e">
        <f t="shared" si="21"/>
        <v>#VALUE!</v>
      </c>
      <c r="J182" s="315">
        <f>SUM($H$15:$H182)</f>
        <v>0</v>
      </c>
      <c r="K182" s="311"/>
      <c r="L182" s="311"/>
    </row>
    <row r="183" spans="1:12" x14ac:dyDescent="0.2">
      <c r="A183" s="312" t="str">
        <f t="shared" si="22"/>
        <v/>
      </c>
      <c r="B183" s="313" t="str">
        <f t="shared" si="18"/>
        <v/>
      </c>
      <c r="C183" s="315" t="str">
        <f t="shared" si="23"/>
        <v/>
      </c>
      <c r="D183" s="315" t="str">
        <f t="shared" si="26"/>
        <v/>
      </c>
      <c r="E183" s="316" t="e">
        <f t="shared" si="19"/>
        <v>#VALUE!</v>
      </c>
      <c r="F183" s="315" t="e">
        <f t="shared" si="20"/>
        <v>#VALUE!</v>
      </c>
      <c r="G183" s="315" t="str">
        <f t="shared" si="24"/>
        <v/>
      </c>
      <c r="H183" s="315" t="str">
        <f t="shared" si="25"/>
        <v/>
      </c>
      <c r="I183" s="315" t="e">
        <f t="shared" si="21"/>
        <v>#VALUE!</v>
      </c>
      <c r="J183" s="315">
        <f>SUM($H$15:$H183)</f>
        <v>0</v>
      </c>
      <c r="K183" s="311"/>
      <c r="L183" s="311"/>
    </row>
    <row r="184" spans="1:12" x14ac:dyDescent="0.2">
      <c r="A184" s="312" t="str">
        <f t="shared" si="22"/>
        <v/>
      </c>
      <c r="B184" s="313" t="str">
        <f t="shared" si="18"/>
        <v/>
      </c>
      <c r="C184" s="315" t="str">
        <f t="shared" si="23"/>
        <v/>
      </c>
      <c r="D184" s="315" t="str">
        <f t="shared" si="26"/>
        <v/>
      </c>
      <c r="E184" s="316" t="e">
        <f t="shared" si="19"/>
        <v>#VALUE!</v>
      </c>
      <c r="F184" s="315" t="e">
        <f t="shared" si="20"/>
        <v>#VALUE!</v>
      </c>
      <c r="G184" s="315" t="str">
        <f t="shared" si="24"/>
        <v/>
      </c>
      <c r="H184" s="315" t="str">
        <f t="shared" si="25"/>
        <v/>
      </c>
      <c r="I184" s="315" t="e">
        <f t="shared" si="21"/>
        <v>#VALUE!</v>
      </c>
      <c r="J184" s="315">
        <f>SUM($H$15:$H184)</f>
        <v>0</v>
      </c>
      <c r="K184" s="311"/>
      <c r="L184" s="311"/>
    </row>
    <row r="185" spans="1:12" x14ac:dyDescent="0.2">
      <c r="A185" s="312" t="str">
        <f t="shared" si="22"/>
        <v/>
      </c>
      <c r="B185" s="313" t="str">
        <f t="shared" si="18"/>
        <v/>
      </c>
      <c r="C185" s="315" t="str">
        <f t="shared" si="23"/>
        <v/>
      </c>
      <c r="D185" s="315" t="str">
        <f t="shared" si="26"/>
        <v/>
      </c>
      <c r="E185" s="316" t="e">
        <f t="shared" si="19"/>
        <v>#VALUE!</v>
      </c>
      <c r="F185" s="315" t="e">
        <f t="shared" si="20"/>
        <v>#VALUE!</v>
      </c>
      <c r="G185" s="315" t="str">
        <f t="shared" si="24"/>
        <v/>
      </c>
      <c r="H185" s="315" t="str">
        <f t="shared" si="25"/>
        <v/>
      </c>
      <c r="I185" s="315" t="e">
        <f t="shared" si="21"/>
        <v>#VALUE!</v>
      </c>
      <c r="J185" s="315">
        <f>SUM($H$15:$H185)</f>
        <v>0</v>
      </c>
      <c r="K185" s="311"/>
      <c r="L185" s="311"/>
    </row>
    <row r="186" spans="1:12" x14ac:dyDescent="0.2">
      <c r="A186" s="312" t="str">
        <f t="shared" si="22"/>
        <v/>
      </c>
      <c r="B186" s="313" t="str">
        <f t="shared" si="18"/>
        <v/>
      </c>
      <c r="C186" s="315" t="str">
        <f t="shared" si="23"/>
        <v/>
      </c>
      <c r="D186" s="315" t="str">
        <f t="shared" si="26"/>
        <v/>
      </c>
      <c r="E186" s="316" t="e">
        <f t="shared" si="19"/>
        <v>#VALUE!</v>
      </c>
      <c r="F186" s="315" t="e">
        <f t="shared" si="20"/>
        <v>#VALUE!</v>
      </c>
      <c r="G186" s="315" t="str">
        <f t="shared" si="24"/>
        <v/>
      </c>
      <c r="H186" s="315" t="str">
        <f t="shared" si="25"/>
        <v/>
      </c>
      <c r="I186" s="315" t="e">
        <f t="shared" si="21"/>
        <v>#VALUE!</v>
      </c>
      <c r="J186" s="315">
        <f>SUM($H$15:$H186)</f>
        <v>0</v>
      </c>
      <c r="K186" s="311"/>
      <c r="L186" s="311"/>
    </row>
    <row r="187" spans="1:12" x14ac:dyDescent="0.2">
      <c r="A187" s="312" t="str">
        <f t="shared" si="22"/>
        <v/>
      </c>
      <c r="B187" s="313" t="str">
        <f t="shared" si="18"/>
        <v/>
      </c>
      <c r="C187" s="315" t="str">
        <f t="shared" si="23"/>
        <v/>
      </c>
      <c r="D187" s="315" t="str">
        <f t="shared" si="26"/>
        <v/>
      </c>
      <c r="E187" s="316" t="e">
        <f t="shared" si="19"/>
        <v>#VALUE!</v>
      </c>
      <c r="F187" s="315" t="e">
        <f t="shared" si="20"/>
        <v>#VALUE!</v>
      </c>
      <c r="G187" s="315" t="str">
        <f t="shared" si="24"/>
        <v/>
      </c>
      <c r="H187" s="315" t="str">
        <f t="shared" si="25"/>
        <v/>
      </c>
      <c r="I187" s="315" t="e">
        <f t="shared" si="21"/>
        <v>#VALUE!</v>
      </c>
      <c r="J187" s="315">
        <f>SUM($H$15:$H187)</f>
        <v>0</v>
      </c>
      <c r="K187" s="311"/>
      <c r="L187" s="311"/>
    </row>
    <row r="188" spans="1:12" x14ac:dyDescent="0.2">
      <c r="A188" s="312" t="str">
        <f t="shared" si="22"/>
        <v/>
      </c>
      <c r="B188" s="313" t="str">
        <f t="shared" si="18"/>
        <v/>
      </c>
      <c r="C188" s="315" t="str">
        <f t="shared" si="23"/>
        <v/>
      </c>
      <c r="D188" s="315" t="str">
        <f t="shared" si="26"/>
        <v/>
      </c>
      <c r="E188" s="316" t="e">
        <f t="shared" si="19"/>
        <v>#VALUE!</v>
      </c>
      <c r="F188" s="315" t="e">
        <f t="shared" si="20"/>
        <v>#VALUE!</v>
      </c>
      <c r="G188" s="315" t="str">
        <f t="shared" si="24"/>
        <v/>
      </c>
      <c r="H188" s="315" t="str">
        <f t="shared" si="25"/>
        <v/>
      </c>
      <c r="I188" s="315" t="e">
        <f t="shared" si="21"/>
        <v>#VALUE!</v>
      </c>
      <c r="J188" s="315">
        <f>SUM($H$15:$H188)</f>
        <v>0</v>
      </c>
      <c r="K188" s="311"/>
      <c r="L188" s="311"/>
    </row>
    <row r="189" spans="1:12" x14ac:dyDescent="0.2">
      <c r="A189" s="312" t="str">
        <f t="shared" si="22"/>
        <v/>
      </c>
      <c r="B189" s="313" t="str">
        <f t="shared" si="18"/>
        <v/>
      </c>
      <c r="C189" s="315" t="str">
        <f t="shared" si="23"/>
        <v/>
      </c>
      <c r="D189" s="315" t="str">
        <f t="shared" si="26"/>
        <v/>
      </c>
      <c r="E189" s="316" t="e">
        <f t="shared" si="19"/>
        <v>#VALUE!</v>
      </c>
      <c r="F189" s="315" t="e">
        <f t="shared" si="20"/>
        <v>#VALUE!</v>
      </c>
      <c r="G189" s="315" t="str">
        <f t="shared" si="24"/>
        <v/>
      </c>
      <c r="H189" s="315" t="str">
        <f t="shared" si="25"/>
        <v/>
      </c>
      <c r="I189" s="315" t="e">
        <f t="shared" si="21"/>
        <v>#VALUE!</v>
      </c>
      <c r="J189" s="315">
        <f>SUM($H$15:$H189)</f>
        <v>0</v>
      </c>
      <c r="K189" s="311"/>
      <c r="L189" s="311"/>
    </row>
    <row r="190" spans="1:12" x14ac:dyDescent="0.2">
      <c r="A190" s="312" t="str">
        <f t="shared" si="22"/>
        <v/>
      </c>
      <c r="B190" s="313" t="str">
        <f t="shared" si="18"/>
        <v/>
      </c>
      <c r="C190" s="315" t="str">
        <f t="shared" si="23"/>
        <v/>
      </c>
      <c r="D190" s="315" t="str">
        <f t="shared" si="26"/>
        <v/>
      </c>
      <c r="E190" s="316" t="e">
        <f t="shared" si="19"/>
        <v>#VALUE!</v>
      </c>
      <c r="F190" s="315" t="e">
        <f t="shared" si="20"/>
        <v>#VALUE!</v>
      </c>
      <c r="G190" s="315" t="str">
        <f t="shared" si="24"/>
        <v/>
      </c>
      <c r="H190" s="315" t="str">
        <f t="shared" si="25"/>
        <v/>
      </c>
      <c r="I190" s="315" t="e">
        <f t="shared" si="21"/>
        <v>#VALUE!</v>
      </c>
      <c r="J190" s="315">
        <f>SUM($H$15:$H190)</f>
        <v>0</v>
      </c>
      <c r="K190" s="311"/>
      <c r="L190" s="311"/>
    </row>
    <row r="191" spans="1:12" x14ac:dyDescent="0.2">
      <c r="A191" s="312" t="str">
        <f t="shared" si="22"/>
        <v/>
      </c>
      <c r="B191" s="313" t="str">
        <f t="shared" si="18"/>
        <v/>
      </c>
      <c r="C191" s="315" t="str">
        <f t="shared" si="23"/>
        <v/>
      </c>
      <c r="D191" s="315" t="str">
        <f t="shared" si="26"/>
        <v/>
      </c>
      <c r="E191" s="316" t="e">
        <f t="shared" si="19"/>
        <v>#VALUE!</v>
      </c>
      <c r="F191" s="315" t="e">
        <f t="shared" si="20"/>
        <v>#VALUE!</v>
      </c>
      <c r="G191" s="315" t="str">
        <f t="shared" si="24"/>
        <v/>
      </c>
      <c r="H191" s="315" t="str">
        <f t="shared" si="25"/>
        <v/>
      </c>
      <c r="I191" s="315" t="e">
        <f t="shared" si="21"/>
        <v>#VALUE!</v>
      </c>
      <c r="J191" s="315">
        <f>SUM($H$15:$H191)</f>
        <v>0</v>
      </c>
      <c r="K191" s="311"/>
      <c r="L191" s="311"/>
    </row>
    <row r="192" spans="1:12" x14ac:dyDescent="0.2">
      <c r="A192" s="312" t="str">
        <f t="shared" si="22"/>
        <v/>
      </c>
      <c r="B192" s="313" t="str">
        <f t="shared" si="18"/>
        <v/>
      </c>
      <c r="C192" s="315" t="str">
        <f t="shared" si="23"/>
        <v/>
      </c>
      <c r="D192" s="315" t="str">
        <f t="shared" si="26"/>
        <v/>
      </c>
      <c r="E192" s="316" t="e">
        <f t="shared" si="19"/>
        <v>#VALUE!</v>
      </c>
      <c r="F192" s="315" t="e">
        <f t="shared" si="20"/>
        <v>#VALUE!</v>
      </c>
      <c r="G192" s="315" t="str">
        <f t="shared" si="24"/>
        <v/>
      </c>
      <c r="H192" s="315" t="str">
        <f t="shared" si="25"/>
        <v/>
      </c>
      <c r="I192" s="315" t="e">
        <f t="shared" si="21"/>
        <v>#VALUE!</v>
      </c>
      <c r="J192" s="315">
        <f>SUM($H$15:$H192)</f>
        <v>0</v>
      </c>
      <c r="K192" s="311"/>
      <c r="L192" s="311"/>
    </row>
    <row r="193" spans="1:12" x14ac:dyDescent="0.2">
      <c r="A193" s="312" t="str">
        <f t="shared" si="22"/>
        <v/>
      </c>
      <c r="B193" s="313" t="str">
        <f t="shared" si="18"/>
        <v/>
      </c>
      <c r="C193" s="315" t="str">
        <f t="shared" si="23"/>
        <v/>
      </c>
      <c r="D193" s="315" t="str">
        <f t="shared" si="26"/>
        <v/>
      </c>
      <c r="E193" s="316" t="e">
        <f t="shared" si="19"/>
        <v>#VALUE!</v>
      </c>
      <c r="F193" s="315" t="e">
        <f t="shared" si="20"/>
        <v>#VALUE!</v>
      </c>
      <c r="G193" s="315" t="str">
        <f t="shared" si="24"/>
        <v/>
      </c>
      <c r="H193" s="315" t="str">
        <f t="shared" si="25"/>
        <v/>
      </c>
      <c r="I193" s="315" t="e">
        <f t="shared" si="21"/>
        <v>#VALUE!</v>
      </c>
      <c r="J193" s="315">
        <f>SUM($H$15:$H193)</f>
        <v>0</v>
      </c>
      <c r="K193" s="311"/>
      <c r="L193" s="311"/>
    </row>
    <row r="194" spans="1:12" x14ac:dyDescent="0.2">
      <c r="A194" s="312" t="str">
        <f t="shared" si="22"/>
        <v/>
      </c>
      <c r="B194" s="313" t="str">
        <f t="shared" si="18"/>
        <v/>
      </c>
      <c r="C194" s="315" t="str">
        <f t="shared" si="23"/>
        <v/>
      </c>
      <c r="D194" s="315" t="str">
        <f t="shared" si="26"/>
        <v/>
      </c>
      <c r="E194" s="316" t="e">
        <f t="shared" si="19"/>
        <v>#VALUE!</v>
      </c>
      <c r="F194" s="315" t="e">
        <f t="shared" si="20"/>
        <v>#VALUE!</v>
      </c>
      <c r="G194" s="315" t="str">
        <f t="shared" si="24"/>
        <v/>
      </c>
      <c r="H194" s="315" t="str">
        <f t="shared" si="25"/>
        <v/>
      </c>
      <c r="I194" s="315" t="e">
        <f t="shared" si="21"/>
        <v>#VALUE!</v>
      </c>
      <c r="J194" s="315">
        <f>SUM($H$15:$H194)</f>
        <v>0</v>
      </c>
      <c r="K194" s="311"/>
      <c r="L194" s="311"/>
    </row>
    <row r="195" spans="1:12" x14ac:dyDescent="0.2">
      <c r="A195" s="312" t="str">
        <f t="shared" si="22"/>
        <v/>
      </c>
      <c r="B195" s="313" t="str">
        <f t="shared" si="18"/>
        <v/>
      </c>
      <c r="C195" s="315" t="str">
        <f t="shared" si="23"/>
        <v/>
      </c>
      <c r="D195" s="315" t="str">
        <f t="shared" si="26"/>
        <v/>
      </c>
      <c r="E195" s="316" t="e">
        <f t="shared" si="19"/>
        <v>#VALUE!</v>
      </c>
      <c r="F195" s="315" t="e">
        <f t="shared" si="20"/>
        <v>#VALUE!</v>
      </c>
      <c r="G195" s="315" t="str">
        <f t="shared" si="24"/>
        <v/>
      </c>
      <c r="H195" s="315" t="str">
        <f t="shared" si="25"/>
        <v/>
      </c>
      <c r="I195" s="315" t="e">
        <f t="shared" si="21"/>
        <v>#VALUE!</v>
      </c>
      <c r="J195" s="315">
        <f>SUM($H$15:$H195)</f>
        <v>0</v>
      </c>
      <c r="K195" s="311"/>
      <c r="L195" s="311"/>
    </row>
    <row r="196" spans="1:12" x14ac:dyDescent="0.2">
      <c r="A196" s="312" t="str">
        <f t="shared" si="22"/>
        <v/>
      </c>
      <c r="B196" s="313" t="str">
        <f t="shared" si="18"/>
        <v/>
      </c>
      <c r="C196" s="315" t="str">
        <f t="shared" si="23"/>
        <v/>
      </c>
      <c r="D196" s="315" t="str">
        <f t="shared" si="26"/>
        <v/>
      </c>
      <c r="E196" s="316" t="e">
        <f t="shared" si="19"/>
        <v>#VALUE!</v>
      </c>
      <c r="F196" s="315" t="e">
        <f t="shared" si="20"/>
        <v>#VALUE!</v>
      </c>
      <c r="G196" s="315" t="str">
        <f t="shared" si="24"/>
        <v/>
      </c>
      <c r="H196" s="315" t="str">
        <f t="shared" si="25"/>
        <v/>
      </c>
      <c r="I196" s="315" t="e">
        <f t="shared" si="21"/>
        <v>#VALUE!</v>
      </c>
      <c r="J196" s="315">
        <f>SUM($H$15:$H196)</f>
        <v>0</v>
      </c>
      <c r="K196" s="311"/>
      <c r="L196" s="311"/>
    </row>
    <row r="197" spans="1:12" x14ac:dyDescent="0.2">
      <c r="A197" s="312" t="str">
        <f t="shared" si="22"/>
        <v/>
      </c>
      <c r="B197" s="313" t="str">
        <f t="shared" si="18"/>
        <v/>
      </c>
      <c r="C197" s="315" t="str">
        <f t="shared" si="23"/>
        <v/>
      </c>
      <c r="D197" s="315" t="str">
        <f t="shared" si="26"/>
        <v/>
      </c>
      <c r="E197" s="316" t="e">
        <f t="shared" si="19"/>
        <v>#VALUE!</v>
      </c>
      <c r="F197" s="315" t="e">
        <f t="shared" si="20"/>
        <v>#VALUE!</v>
      </c>
      <c r="G197" s="315" t="str">
        <f t="shared" si="24"/>
        <v/>
      </c>
      <c r="H197" s="315" t="str">
        <f t="shared" si="25"/>
        <v/>
      </c>
      <c r="I197" s="315" t="e">
        <f t="shared" si="21"/>
        <v>#VALUE!</v>
      </c>
      <c r="J197" s="315">
        <f>SUM($H$15:$H197)</f>
        <v>0</v>
      </c>
      <c r="K197" s="311"/>
      <c r="L197" s="311"/>
    </row>
    <row r="198" spans="1:12" x14ac:dyDescent="0.2">
      <c r="A198" s="312" t="str">
        <f t="shared" si="22"/>
        <v/>
      </c>
      <c r="B198" s="313" t="str">
        <f t="shared" si="18"/>
        <v/>
      </c>
      <c r="C198" s="315" t="str">
        <f t="shared" si="23"/>
        <v/>
      </c>
      <c r="D198" s="315" t="str">
        <f t="shared" si="26"/>
        <v/>
      </c>
      <c r="E198" s="316" t="e">
        <f t="shared" si="19"/>
        <v>#VALUE!</v>
      </c>
      <c r="F198" s="315" t="e">
        <f t="shared" si="20"/>
        <v>#VALUE!</v>
      </c>
      <c r="G198" s="315" t="str">
        <f t="shared" si="24"/>
        <v/>
      </c>
      <c r="H198" s="315" t="str">
        <f t="shared" si="25"/>
        <v/>
      </c>
      <c r="I198" s="315" t="e">
        <f t="shared" si="21"/>
        <v>#VALUE!</v>
      </c>
      <c r="J198" s="315">
        <f>SUM($H$15:$H198)</f>
        <v>0</v>
      </c>
      <c r="K198" s="311"/>
      <c r="L198" s="311"/>
    </row>
    <row r="199" spans="1:12" x14ac:dyDescent="0.2">
      <c r="A199" s="312" t="str">
        <f t="shared" si="22"/>
        <v/>
      </c>
      <c r="B199" s="313" t="str">
        <f t="shared" si="18"/>
        <v/>
      </c>
      <c r="C199" s="315" t="str">
        <f t="shared" si="23"/>
        <v/>
      </c>
      <c r="D199" s="315" t="str">
        <f t="shared" si="26"/>
        <v/>
      </c>
      <c r="E199" s="316" t="e">
        <f t="shared" si="19"/>
        <v>#VALUE!</v>
      </c>
      <c r="F199" s="315" t="e">
        <f t="shared" si="20"/>
        <v>#VALUE!</v>
      </c>
      <c r="G199" s="315" t="str">
        <f t="shared" si="24"/>
        <v/>
      </c>
      <c r="H199" s="315" t="str">
        <f t="shared" si="25"/>
        <v/>
      </c>
      <c r="I199" s="315" t="e">
        <f t="shared" si="21"/>
        <v>#VALUE!</v>
      </c>
      <c r="J199" s="315">
        <f>SUM($H$15:$H199)</f>
        <v>0</v>
      </c>
      <c r="K199" s="311"/>
      <c r="L199" s="311"/>
    </row>
    <row r="200" spans="1:12" x14ac:dyDescent="0.2">
      <c r="A200" s="312" t="str">
        <f t="shared" si="22"/>
        <v/>
      </c>
      <c r="B200" s="313" t="str">
        <f t="shared" si="18"/>
        <v/>
      </c>
      <c r="C200" s="315" t="str">
        <f t="shared" si="23"/>
        <v/>
      </c>
      <c r="D200" s="315" t="str">
        <f t="shared" si="26"/>
        <v/>
      </c>
      <c r="E200" s="316" t="e">
        <f t="shared" si="19"/>
        <v>#VALUE!</v>
      </c>
      <c r="F200" s="315" t="e">
        <f t="shared" si="20"/>
        <v>#VALUE!</v>
      </c>
      <c r="G200" s="315" t="str">
        <f t="shared" si="24"/>
        <v/>
      </c>
      <c r="H200" s="315" t="str">
        <f t="shared" si="25"/>
        <v/>
      </c>
      <c r="I200" s="315" t="e">
        <f t="shared" si="21"/>
        <v>#VALUE!</v>
      </c>
      <c r="J200" s="315">
        <f>SUM($H$15:$H200)</f>
        <v>0</v>
      </c>
      <c r="K200" s="311"/>
      <c r="L200" s="311"/>
    </row>
    <row r="201" spans="1:12" x14ac:dyDescent="0.2">
      <c r="A201" s="312" t="str">
        <f t="shared" si="22"/>
        <v/>
      </c>
      <c r="B201" s="313" t="str">
        <f t="shared" si="18"/>
        <v/>
      </c>
      <c r="C201" s="315" t="str">
        <f t="shared" si="23"/>
        <v/>
      </c>
      <c r="D201" s="315" t="str">
        <f t="shared" si="26"/>
        <v/>
      </c>
      <c r="E201" s="316" t="e">
        <f t="shared" si="19"/>
        <v>#VALUE!</v>
      </c>
      <c r="F201" s="315" t="e">
        <f t="shared" si="20"/>
        <v>#VALUE!</v>
      </c>
      <c r="G201" s="315" t="str">
        <f t="shared" si="24"/>
        <v/>
      </c>
      <c r="H201" s="315" t="str">
        <f t="shared" si="25"/>
        <v/>
      </c>
      <c r="I201" s="315" t="e">
        <f t="shared" si="21"/>
        <v>#VALUE!</v>
      </c>
      <c r="J201" s="315">
        <f>SUM($H$15:$H201)</f>
        <v>0</v>
      </c>
      <c r="K201" s="311"/>
      <c r="L201" s="311"/>
    </row>
    <row r="202" spans="1:12" x14ac:dyDescent="0.2">
      <c r="A202" s="312" t="str">
        <f t="shared" si="22"/>
        <v/>
      </c>
      <c r="B202" s="313" t="str">
        <f t="shared" si="18"/>
        <v/>
      </c>
      <c r="C202" s="315" t="str">
        <f t="shared" si="23"/>
        <v/>
      </c>
      <c r="D202" s="315" t="str">
        <f t="shared" si="26"/>
        <v/>
      </c>
      <c r="E202" s="316" t="e">
        <f t="shared" si="19"/>
        <v>#VALUE!</v>
      </c>
      <c r="F202" s="315" t="e">
        <f t="shared" si="20"/>
        <v>#VALUE!</v>
      </c>
      <c r="G202" s="315" t="str">
        <f t="shared" si="24"/>
        <v/>
      </c>
      <c r="H202" s="315" t="str">
        <f t="shared" si="25"/>
        <v/>
      </c>
      <c r="I202" s="315" t="e">
        <f t="shared" si="21"/>
        <v>#VALUE!</v>
      </c>
      <c r="J202" s="315">
        <f>SUM($H$15:$H202)</f>
        <v>0</v>
      </c>
      <c r="K202" s="311"/>
      <c r="L202" s="311"/>
    </row>
    <row r="203" spans="1:12" x14ac:dyDescent="0.2">
      <c r="A203" s="312" t="str">
        <f t="shared" si="22"/>
        <v/>
      </c>
      <c r="B203" s="313" t="str">
        <f t="shared" si="18"/>
        <v/>
      </c>
      <c r="C203" s="315" t="str">
        <f t="shared" si="23"/>
        <v/>
      </c>
      <c r="D203" s="315" t="str">
        <f t="shared" si="26"/>
        <v/>
      </c>
      <c r="E203" s="316" t="e">
        <f t="shared" si="19"/>
        <v>#VALUE!</v>
      </c>
      <c r="F203" s="315" t="e">
        <f t="shared" si="20"/>
        <v>#VALUE!</v>
      </c>
      <c r="G203" s="315" t="str">
        <f t="shared" si="24"/>
        <v/>
      </c>
      <c r="H203" s="315" t="str">
        <f t="shared" si="25"/>
        <v/>
      </c>
      <c r="I203" s="315" t="e">
        <f t="shared" si="21"/>
        <v>#VALUE!</v>
      </c>
      <c r="J203" s="315">
        <f>SUM($H$15:$H203)</f>
        <v>0</v>
      </c>
      <c r="K203" s="311"/>
      <c r="L203" s="311"/>
    </row>
    <row r="204" spans="1:12" x14ac:dyDescent="0.2">
      <c r="A204" s="312" t="str">
        <f t="shared" si="22"/>
        <v/>
      </c>
      <c r="B204" s="313" t="str">
        <f t="shared" si="18"/>
        <v/>
      </c>
      <c r="C204" s="315" t="str">
        <f t="shared" si="23"/>
        <v/>
      </c>
      <c r="D204" s="315" t="str">
        <f t="shared" si="26"/>
        <v/>
      </c>
      <c r="E204" s="316" t="e">
        <f t="shared" si="19"/>
        <v>#VALUE!</v>
      </c>
      <c r="F204" s="315" t="e">
        <f t="shared" si="20"/>
        <v>#VALUE!</v>
      </c>
      <c r="G204" s="315" t="str">
        <f t="shared" si="24"/>
        <v/>
      </c>
      <c r="H204" s="315" t="str">
        <f t="shared" si="25"/>
        <v/>
      </c>
      <c r="I204" s="315" t="e">
        <f t="shared" si="21"/>
        <v>#VALUE!</v>
      </c>
      <c r="J204" s="315">
        <f>SUM($H$15:$H204)</f>
        <v>0</v>
      </c>
      <c r="K204" s="311"/>
      <c r="L204" s="311"/>
    </row>
    <row r="205" spans="1:12" x14ac:dyDescent="0.2">
      <c r="A205" s="312" t="str">
        <f t="shared" si="22"/>
        <v/>
      </c>
      <c r="B205" s="313" t="str">
        <f t="shared" si="18"/>
        <v/>
      </c>
      <c r="C205" s="315" t="str">
        <f t="shared" si="23"/>
        <v/>
      </c>
      <c r="D205" s="315" t="str">
        <f t="shared" si="26"/>
        <v/>
      </c>
      <c r="E205" s="316" t="e">
        <f t="shared" si="19"/>
        <v>#VALUE!</v>
      </c>
      <c r="F205" s="315" t="e">
        <f t="shared" si="20"/>
        <v>#VALUE!</v>
      </c>
      <c r="G205" s="315" t="str">
        <f t="shared" si="24"/>
        <v/>
      </c>
      <c r="H205" s="315" t="str">
        <f t="shared" si="25"/>
        <v/>
      </c>
      <c r="I205" s="315" t="e">
        <f t="shared" si="21"/>
        <v>#VALUE!</v>
      </c>
      <c r="J205" s="315">
        <f>SUM($H$15:$H205)</f>
        <v>0</v>
      </c>
      <c r="K205" s="311"/>
      <c r="L205" s="311"/>
    </row>
    <row r="206" spans="1:12" x14ac:dyDescent="0.2">
      <c r="A206" s="312" t="str">
        <f t="shared" si="22"/>
        <v/>
      </c>
      <c r="B206" s="313" t="str">
        <f t="shared" si="18"/>
        <v/>
      </c>
      <c r="C206" s="315" t="str">
        <f t="shared" si="23"/>
        <v/>
      </c>
      <c r="D206" s="315" t="str">
        <f t="shared" si="26"/>
        <v/>
      </c>
      <c r="E206" s="316" t="e">
        <f t="shared" si="19"/>
        <v>#VALUE!</v>
      </c>
      <c r="F206" s="315" t="e">
        <f t="shared" si="20"/>
        <v>#VALUE!</v>
      </c>
      <c r="G206" s="315" t="str">
        <f t="shared" si="24"/>
        <v/>
      </c>
      <c r="H206" s="315" t="str">
        <f t="shared" si="25"/>
        <v/>
      </c>
      <c r="I206" s="315" t="e">
        <f t="shared" si="21"/>
        <v>#VALUE!</v>
      </c>
      <c r="J206" s="315">
        <f>SUM($H$15:$H206)</f>
        <v>0</v>
      </c>
      <c r="K206" s="311"/>
      <c r="L206" s="311"/>
    </row>
    <row r="207" spans="1:12" x14ac:dyDescent="0.2">
      <c r="A207" s="312" t="str">
        <f t="shared" si="22"/>
        <v/>
      </c>
      <c r="B207" s="313" t="str">
        <f t="shared" ref="B207:B270" si="27">IF(Pay_Num&lt;&gt;"",DATE(YEAR(Loan_Start),MONTH(Loan_Start)+(Pay_Num)*12/Num_Pmt_Per_Year,DAY(Loan_Start)),"")</f>
        <v/>
      </c>
      <c r="C207" s="315" t="str">
        <f t="shared" si="23"/>
        <v/>
      </c>
      <c r="D207" s="315" t="str">
        <f t="shared" si="26"/>
        <v/>
      </c>
      <c r="E207" s="316" t="e">
        <f t="shared" ref="E207:E270" si="28">IF(AND(Pay_Num&lt;&gt;"",Sched_Pay+Scheduled_Extra_Payments&lt;Beg_Bal),Scheduled_Extra_Payments,IF(AND(Pay_Num&lt;&gt;"",Beg_Bal-Sched_Pay&gt;0),Beg_Bal-Sched_Pay,IF(Pay_Num&lt;&gt;"",0,"")))</f>
        <v>#VALUE!</v>
      </c>
      <c r="F207" s="315" t="e">
        <f t="shared" ref="F207:F270" si="29">IF(AND(Pay_Num&lt;&gt;"",Sched_Pay+Extra_Pay&lt;Beg_Bal),Sched_Pay+Extra_Pay,IF(Pay_Num&lt;&gt;"",Beg_Bal,""))</f>
        <v>#VALUE!</v>
      </c>
      <c r="G207" s="315" t="str">
        <f t="shared" si="24"/>
        <v/>
      </c>
      <c r="H207" s="315" t="str">
        <f t="shared" si="25"/>
        <v/>
      </c>
      <c r="I207" s="315" t="e">
        <f t="shared" ref="I207:I270" si="30">IF(AND(Pay_Num&lt;&gt;"",Sched_Pay+Extra_Pay&lt;Beg_Bal),Beg_Bal-Princ,IF(Pay_Num&lt;&gt;"",0,""))</f>
        <v>#VALUE!</v>
      </c>
      <c r="J207" s="315">
        <f>SUM($H$15:$H207)</f>
        <v>0</v>
      </c>
      <c r="K207" s="311"/>
      <c r="L207" s="311"/>
    </row>
    <row r="208" spans="1:12" x14ac:dyDescent="0.2">
      <c r="A208" s="312" t="str">
        <f t="shared" ref="A208:A271" si="31">IF(Values_Entered,A207+1,"")</f>
        <v/>
      </c>
      <c r="B208" s="313" t="str">
        <f t="shared" si="27"/>
        <v/>
      </c>
      <c r="C208" s="315" t="str">
        <f t="shared" ref="C208:C271" si="32">IF(Pay_Num&lt;&gt;"",I207,"")</f>
        <v/>
      </c>
      <c r="D208" s="315" t="str">
        <f t="shared" si="26"/>
        <v/>
      </c>
      <c r="E208" s="316" t="e">
        <f t="shared" si="28"/>
        <v>#VALUE!</v>
      </c>
      <c r="F208" s="315" t="e">
        <f t="shared" si="29"/>
        <v>#VALUE!</v>
      </c>
      <c r="G208" s="315" t="str">
        <f t="shared" ref="G208:G271" si="33">IF(Pay_Num&lt;&gt;"",Total_Pay-Int,"")</f>
        <v/>
      </c>
      <c r="H208" s="315" t="str">
        <f t="shared" ref="H208:H271" si="34">IF(Pay_Num&lt;&gt;"",Beg_Bal*Interest_Rate/Num_Pmt_Per_Year,"")</f>
        <v/>
      </c>
      <c r="I208" s="315" t="e">
        <f t="shared" si="30"/>
        <v>#VALUE!</v>
      </c>
      <c r="J208" s="315">
        <f>SUM($H$15:$H208)</f>
        <v>0</v>
      </c>
      <c r="K208" s="311"/>
      <c r="L208" s="311"/>
    </row>
    <row r="209" spans="1:12" x14ac:dyDescent="0.2">
      <c r="A209" s="312" t="str">
        <f t="shared" si="31"/>
        <v/>
      </c>
      <c r="B209" s="313" t="str">
        <f t="shared" si="27"/>
        <v/>
      </c>
      <c r="C209" s="315" t="str">
        <f t="shared" si="32"/>
        <v/>
      </c>
      <c r="D209" s="315" t="str">
        <f t="shared" ref="D209:D272" si="35">IF(Pay_Num&lt;&gt;"",Scheduled_Monthly_Payment,"")</f>
        <v/>
      </c>
      <c r="E209" s="316" t="e">
        <f t="shared" si="28"/>
        <v>#VALUE!</v>
      </c>
      <c r="F209" s="315" t="e">
        <f t="shared" si="29"/>
        <v>#VALUE!</v>
      </c>
      <c r="G209" s="315" t="str">
        <f t="shared" si="33"/>
        <v/>
      </c>
      <c r="H209" s="315" t="str">
        <f t="shared" si="34"/>
        <v/>
      </c>
      <c r="I209" s="315" t="e">
        <f t="shared" si="30"/>
        <v>#VALUE!</v>
      </c>
      <c r="J209" s="315">
        <f>SUM($H$15:$H209)</f>
        <v>0</v>
      </c>
      <c r="K209" s="311"/>
      <c r="L209" s="311"/>
    </row>
    <row r="210" spans="1:12" x14ac:dyDescent="0.2">
      <c r="A210" s="312" t="str">
        <f t="shared" si="31"/>
        <v/>
      </c>
      <c r="B210" s="313" t="str">
        <f t="shared" si="27"/>
        <v/>
      </c>
      <c r="C210" s="315" t="str">
        <f t="shared" si="32"/>
        <v/>
      </c>
      <c r="D210" s="315" t="str">
        <f t="shared" si="35"/>
        <v/>
      </c>
      <c r="E210" s="316" t="e">
        <f t="shared" si="28"/>
        <v>#VALUE!</v>
      </c>
      <c r="F210" s="315" t="e">
        <f t="shared" si="29"/>
        <v>#VALUE!</v>
      </c>
      <c r="G210" s="315" t="str">
        <f t="shared" si="33"/>
        <v/>
      </c>
      <c r="H210" s="315" t="str">
        <f t="shared" si="34"/>
        <v/>
      </c>
      <c r="I210" s="315" t="e">
        <f t="shared" si="30"/>
        <v>#VALUE!</v>
      </c>
      <c r="J210" s="315">
        <f>SUM($H$15:$H210)</f>
        <v>0</v>
      </c>
      <c r="K210" s="311"/>
      <c r="L210" s="311"/>
    </row>
    <row r="211" spans="1:12" x14ac:dyDescent="0.2">
      <c r="A211" s="312" t="str">
        <f t="shared" si="31"/>
        <v/>
      </c>
      <c r="B211" s="313" t="str">
        <f t="shared" si="27"/>
        <v/>
      </c>
      <c r="C211" s="315" t="str">
        <f t="shared" si="32"/>
        <v/>
      </c>
      <c r="D211" s="315" t="str">
        <f t="shared" si="35"/>
        <v/>
      </c>
      <c r="E211" s="316" t="e">
        <f t="shared" si="28"/>
        <v>#VALUE!</v>
      </c>
      <c r="F211" s="315" t="e">
        <f t="shared" si="29"/>
        <v>#VALUE!</v>
      </c>
      <c r="G211" s="315" t="str">
        <f t="shared" si="33"/>
        <v/>
      </c>
      <c r="H211" s="315" t="str">
        <f t="shared" si="34"/>
        <v/>
      </c>
      <c r="I211" s="315" t="e">
        <f t="shared" si="30"/>
        <v>#VALUE!</v>
      </c>
      <c r="J211" s="315">
        <f>SUM($H$15:$H211)</f>
        <v>0</v>
      </c>
      <c r="K211" s="311"/>
      <c r="L211" s="311"/>
    </row>
    <row r="212" spans="1:12" x14ac:dyDescent="0.2">
      <c r="A212" s="312" t="str">
        <f t="shared" si="31"/>
        <v/>
      </c>
      <c r="B212" s="313" t="str">
        <f t="shared" si="27"/>
        <v/>
      </c>
      <c r="C212" s="315" t="str">
        <f t="shared" si="32"/>
        <v/>
      </c>
      <c r="D212" s="315" t="str">
        <f t="shared" si="35"/>
        <v/>
      </c>
      <c r="E212" s="316" t="e">
        <f t="shared" si="28"/>
        <v>#VALUE!</v>
      </c>
      <c r="F212" s="315" t="e">
        <f t="shared" si="29"/>
        <v>#VALUE!</v>
      </c>
      <c r="G212" s="315" t="str">
        <f t="shared" si="33"/>
        <v/>
      </c>
      <c r="H212" s="315" t="str">
        <f t="shared" si="34"/>
        <v/>
      </c>
      <c r="I212" s="315" t="e">
        <f t="shared" si="30"/>
        <v>#VALUE!</v>
      </c>
      <c r="J212" s="315">
        <f>SUM($H$15:$H212)</f>
        <v>0</v>
      </c>
      <c r="K212" s="311"/>
      <c r="L212" s="311"/>
    </row>
    <row r="213" spans="1:12" x14ac:dyDescent="0.2">
      <c r="A213" s="312" t="str">
        <f t="shared" si="31"/>
        <v/>
      </c>
      <c r="B213" s="313" t="str">
        <f t="shared" si="27"/>
        <v/>
      </c>
      <c r="C213" s="315" t="str">
        <f t="shared" si="32"/>
        <v/>
      </c>
      <c r="D213" s="315" t="str">
        <f t="shared" si="35"/>
        <v/>
      </c>
      <c r="E213" s="316" t="e">
        <f t="shared" si="28"/>
        <v>#VALUE!</v>
      </c>
      <c r="F213" s="315" t="e">
        <f t="shared" si="29"/>
        <v>#VALUE!</v>
      </c>
      <c r="G213" s="315" t="str">
        <f t="shared" si="33"/>
        <v/>
      </c>
      <c r="H213" s="315" t="str">
        <f t="shared" si="34"/>
        <v/>
      </c>
      <c r="I213" s="315" t="e">
        <f t="shared" si="30"/>
        <v>#VALUE!</v>
      </c>
      <c r="J213" s="315">
        <f>SUM($H$15:$H213)</f>
        <v>0</v>
      </c>
      <c r="K213" s="311"/>
      <c r="L213" s="311"/>
    </row>
    <row r="214" spans="1:12" x14ac:dyDescent="0.2">
      <c r="A214" s="312" t="str">
        <f t="shared" si="31"/>
        <v/>
      </c>
      <c r="B214" s="313" t="str">
        <f t="shared" si="27"/>
        <v/>
      </c>
      <c r="C214" s="315" t="str">
        <f t="shared" si="32"/>
        <v/>
      </c>
      <c r="D214" s="315" t="str">
        <f t="shared" si="35"/>
        <v/>
      </c>
      <c r="E214" s="316" t="e">
        <f t="shared" si="28"/>
        <v>#VALUE!</v>
      </c>
      <c r="F214" s="315" t="e">
        <f t="shared" si="29"/>
        <v>#VALUE!</v>
      </c>
      <c r="G214" s="315" t="str">
        <f t="shared" si="33"/>
        <v/>
      </c>
      <c r="H214" s="315" t="str">
        <f t="shared" si="34"/>
        <v/>
      </c>
      <c r="I214" s="315" t="e">
        <f t="shared" si="30"/>
        <v>#VALUE!</v>
      </c>
      <c r="J214" s="315">
        <f>SUM($H$15:$H214)</f>
        <v>0</v>
      </c>
      <c r="K214" s="311"/>
      <c r="L214" s="311"/>
    </row>
    <row r="215" spans="1:12" x14ac:dyDescent="0.2">
      <c r="A215" s="312" t="str">
        <f t="shared" si="31"/>
        <v/>
      </c>
      <c r="B215" s="313" t="str">
        <f t="shared" si="27"/>
        <v/>
      </c>
      <c r="C215" s="315" t="str">
        <f t="shared" si="32"/>
        <v/>
      </c>
      <c r="D215" s="315" t="str">
        <f t="shared" si="35"/>
        <v/>
      </c>
      <c r="E215" s="316" t="e">
        <f t="shared" si="28"/>
        <v>#VALUE!</v>
      </c>
      <c r="F215" s="315" t="e">
        <f t="shared" si="29"/>
        <v>#VALUE!</v>
      </c>
      <c r="G215" s="315" t="str">
        <f t="shared" si="33"/>
        <v/>
      </c>
      <c r="H215" s="315" t="str">
        <f t="shared" si="34"/>
        <v/>
      </c>
      <c r="I215" s="315" t="e">
        <f t="shared" si="30"/>
        <v>#VALUE!</v>
      </c>
      <c r="J215" s="315">
        <f>SUM($H$15:$H215)</f>
        <v>0</v>
      </c>
      <c r="K215" s="311"/>
      <c r="L215" s="311"/>
    </row>
    <row r="216" spans="1:12" x14ac:dyDescent="0.2">
      <c r="A216" s="312" t="str">
        <f t="shared" si="31"/>
        <v/>
      </c>
      <c r="B216" s="313" t="str">
        <f t="shared" si="27"/>
        <v/>
      </c>
      <c r="C216" s="315" t="str">
        <f t="shared" si="32"/>
        <v/>
      </c>
      <c r="D216" s="315" t="str">
        <f t="shared" si="35"/>
        <v/>
      </c>
      <c r="E216" s="316" t="e">
        <f t="shared" si="28"/>
        <v>#VALUE!</v>
      </c>
      <c r="F216" s="315" t="e">
        <f t="shared" si="29"/>
        <v>#VALUE!</v>
      </c>
      <c r="G216" s="315" t="str">
        <f t="shared" si="33"/>
        <v/>
      </c>
      <c r="H216" s="315" t="str">
        <f t="shared" si="34"/>
        <v/>
      </c>
      <c r="I216" s="315" t="e">
        <f t="shared" si="30"/>
        <v>#VALUE!</v>
      </c>
      <c r="J216" s="315">
        <f>SUM($H$15:$H216)</f>
        <v>0</v>
      </c>
      <c r="K216" s="311"/>
      <c r="L216" s="311"/>
    </row>
    <row r="217" spans="1:12" x14ac:dyDescent="0.2">
      <c r="A217" s="312" t="str">
        <f t="shared" si="31"/>
        <v/>
      </c>
      <c r="B217" s="313" t="str">
        <f t="shared" si="27"/>
        <v/>
      </c>
      <c r="C217" s="315" t="str">
        <f t="shared" si="32"/>
        <v/>
      </c>
      <c r="D217" s="315" t="str">
        <f t="shared" si="35"/>
        <v/>
      </c>
      <c r="E217" s="316" t="e">
        <f t="shared" si="28"/>
        <v>#VALUE!</v>
      </c>
      <c r="F217" s="315" t="e">
        <f t="shared" si="29"/>
        <v>#VALUE!</v>
      </c>
      <c r="G217" s="315" t="str">
        <f t="shared" si="33"/>
        <v/>
      </c>
      <c r="H217" s="315" t="str">
        <f t="shared" si="34"/>
        <v/>
      </c>
      <c r="I217" s="315" t="e">
        <f t="shared" si="30"/>
        <v>#VALUE!</v>
      </c>
      <c r="J217" s="315">
        <f>SUM($H$15:$H217)</f>
        <v>0</v>
      </c>
      <c r="K217" s="311"/>
      <c r="L217" s="311"/>
    </row>
    <row r="218" spans="1:12" x14ac:dyDescent="0.2">
      <c r="A218" s="312" t="str">
        <f t="shared" si="31"/>
        <v/>
      </c>
      <c r="B218" s="313" t="str">
        <f t="shared" si="27"/>
        <v/>
      </c>
      <c r="C218" s="315" t="str">
        <f t="shared" si="32"/>
        <v/>
      </c>
      <c r="D218" s="315" t="str">
        <f t="shared" si="35"/>
        <v/>
      </c>
      <c r="E218" s="316" t="e">
        <f t="shared" si="28"/>
        <v>#VALUE!</v>
      </c>
      <c r="F218" s="315" t="e">
        <f t="shared" si="29"/>
        <v>#VALUE!</v>
      </c>
      <c r="G218" s="315" t="str">
        <f t="shared" si="33"/>
        <v/>
      </c>
      <c r="H218" s="315" t="str">
        <f t="shared" si="34"/>
        <v/>
      </c>
      <c r="I218" s="315" t="e">
        <f t="shared" si="30"/>
        <v>#VALUE!</v>
      </c>
      <c r="J218" s="315">
        <f>SUM($H$15:$H218)</f>
        <v>0</v>
      </c>
      <c r="K218" s="311"/>
      <c r="L218" s="311"/>
    </row>
    <row r="219" spans="1:12" x14ac:dyDescent="0.2">
      <c r="A219" s="312" t="str">
        <f t="shared" si="31"/>
        <v/>
      </c>
      <c r="B219" s="313" t="str">
        <f t="shared" si="27"/>
        <v/>
      </c>
      <c r="C219" s="315" t="str">
        <f t="shared" si="32"/>
        <v/>
      </c>
      <c r="D219" s="315" t="str">
        <f t="shared" si="35"/>
        <v/>
      </c>
      <c r="E219" s="316" t="e">
        <f t="shared" si="28"/>
        <v>#VALUE!</v>
      </c>
      <c r="F219" s="315" t="e">
        <f t="shared" si="29"/>
        <v>#VALUE!</v>
      </c>
      <c r="G219" s="315" t="str">
        <f t="shared" si="33"/>
        <v/>
      </c>
      <c r="H219" s="315" t="str">
        <f t="shared" si="34"/>
        <v/>
      </c>
      <c r="I219" s="315" t="e">
        <f t="shared" si="30"/>
        <v>#VALUE!</v>
      </c>
      <c r="J219" s="315">
        <f>SUM($H$15:$H219)</f>
        <v>0</v>
      </c>
      <c r="K219" s="311"/>
      <c r="L219" s="311"/>
    </row>
    <row r="220" spans="1:12" x14ac:dyDescent="0.2">
      <c r="A220" s="312" t="str">
        <f t="shared" si="31"/>
        <v/>
      </c>
      <c r="B220" s="313" t="str">
        <f t="shared" si="27"/>
        <v/>
      </c>
      <c r="C220" s="315" t="str">
        <f t="shared" si="32"/>
        <v/>
      </c>
      <c r="D220" s="315" t="str">
        <f t="shared" si="35"/>
        <v/>
      </c>
      <c r="E220" s="316" t="e">
        <f t="shared" si="28"/>
        <v>#VALUE!</v>
      </c>
      <c r="F220" s="315" t="e">
        <f t="shared" si="29"/>
        <v>#VALUE!</v>
      </c>
      <c r="G220" s="315" t="str">
        <f t="shared" si="33"/>
        <v/>
      </c>
      <c r="H220" s="315" t="str">
        <f t="shared" si="34"/>
        <v/>
      </c>
      <c r="I220" s="315" t="e">
        <f t="shared" si="30"/>
        <v>#VALUE!</v>
      </c>
      <c r="J220" s="315">
        <f>SUM($H$15:$H220)</f>
        <v>0</v>
      </c>
      <c r="K220" s="311"/>
      <c r="L220" s="311"/>
    </row>
    <row r="221" spans="1:12" x14ac:dyDescent="0.2">
      <c r="A221" s="312" t="str">
        <f t="shared" si="31"/>
        <v/>
      </c>
      <c r="B221" s="313" t="str">
        <f t="shared" si="27"/>
        <v/>
      </c>
      <c r="C221" s="315" t="str">
        <f t="shared" si="32"/>
        <v/>
      </c>
      <c r="D221" s="315" t="str">
        <f t="shared" si="35"/>
        <v/>
      </c>
      <c r="E221" s="316" t="e">
        <f t="shared" si="28"/>
        <v>#VALUE!</v>
      </c>
      <c r="F221" s="315" t="e">
        <f t="shared" si="29"/>
        <v>#VALUE!</v>
      </c>
      <c r="G221" s="315" t="str">
        <f t="shared" si="33"/>
        <v/>
      </c>
      <c r="H221" s="315" t="str">
        <f t="shared" si="34"/>
        <v/>
      </c>
      <c r="I221" s="315" t="e">
        <f t="shared" si="30"/>
        <v>#VALUE!</v>
      </c>
      <c r="J221" s="315">
        <f>SUM($H$15:$H221)</f>
        <v>0</v>
      </c>
      <c r="K221" s="311"/>
      <c r="L221" s="311"/>
    </row>
    <row r="222" spans="1:12" x14ac:dyDescent="0.2">
      <c r="A222" s="312" t="str">
        <f t="shared" si="31"/>
        <v/>
      </c>
      <c r="B222" s="313" t="str">
        <f t="shared" si="27"/>
        <v/>
      </c>
      <c r="C222" s="315" t="str">
        <f t="shared" si="32"/>
        <v/>
      </c>
      <c r="D222" s="315" t="str">
        <f t="shared" si="35"/>
        <v/>
      </c>
      <c r="E222" s="316" t="e">
        <f t="shared" si="28"/>
        <v>#VALUE!</v>
      </c>
      <c r="F222" s="315" t="e">
        <f t="shared" si="29"/>
        <v>#VALUE!</v>
      </c>
      <c r="G222" s="315" t="str">
        <f t="shared" si="33"/>
        <v/>
      </c>
      <c r="H222" s="315" t="str">
        <f t="shared" si="34"/>
        <v/>
      </c>
      <c r="I222" s="315" t="e">
        <f t="shared" si="30"/>
        <v>#VALUE!</v>
      </c>
      <c r="J222" s="315">
        <f>SUM($H$15:$H222)</f>
        <v>0</v>
      </c>
      <c r="K222" s="311"/>
      <c r="L222" s="311"/>
    </row>
    <row r="223" spans="1:12" x14ac:dyDescent="0.2">
      <c r="A223" s="312" t="str">
        <f t="shared" si="31"/>
        <v/>
      </c>
      <c r="B223" s="313" t="str">
        <f t="shared" si="27"/>
        <v/>
      </c>
      <c r="C223" s="315" t="str">
        <f t="shared" si="32"/>
        <v/>
      </c>
      <c r="D223" s="315" t="str">
        <f t="shared" si="35"/>
        <v/>
      </c>
      <c r="E223" s="316" t="e">
        <f t="shared" si="28"/>
        <v>#VALUE!</v>
      </c>
      <c r="F223" s="315" t="e">
        <f t="shared" si="29"/>
        <v>#VALUE!</v>
      </c>
      <c r="G223" s="315" t="str">
        <f t="shared" si="33"/>
        <v/>
      </c>
      <c r="H223" s="315" t="str">
        <f t="shared" si="34"/>
        <v/>
      </c>
      <c r="I223" s="315" t="e">
        <f t="shared" si="30"/>
        <v>#VALUE!</v>
      </c>
      <c r="J223" s="315">
        <f>SUM($H$15:$H223)</f>
        <v>0</v>
      </c>
      <c r="K223" s="311"/>
      <c r="L223" s="311"/>
    </row>
    <row r="224" spans="1:12" x14ac:dyDescent="0.2">
      <c r="A224" s="312" t="str">
        <f t="shared" si="31"/>
        <v/>
      </c>
      <c r="B224" s="313" t="str">
        <f t="shared" si="27"/>
        <v/>
      </c>
      <c r="C224" s="315" t="str">
        <f t="shared" si="32"/>
        <v/>
      </c>
      <c r="D224" s="315" t="str">
        <f t="shared" si="35"/>
        <v/>
      </c>
      <c r="E224" s="316" t="e">
        <f t="shared" si="28"/>
        <v>#VALUE!</v>
      </c>
      <c r="F224" s="315" t="e">
        <f t="shared" si="29"/>
        <v>#VALUE!</v>
      </c>
      <c r="G224" s="315" t="str">
        <f t="shared" si="33"/>
        <v/>
      </c>
      <c r="H224" s="315" t="str">
        <f t="shared" si="34"/>
        <v/>
      </c>
      <c r="I224" s="315" t="e">
        <f t="shared" si="30"/>
        <v>#VALUE!</v>
      </c>
      <c r="J224" s="315">
        <f>SUM($H$15:$H224)</f>
        <v>0</v>
      </c>
      <c r="K224" s="311"/>
      <c r="L224" s="311"/>
    </row>
    <row r="225" spans="1:12" x14ac:dyDescent="0.2">
      <c r="A225" s="312" t="str">
        <f t="shared" si="31"/>
        <v/>
      </c>
      <c r="B225" s="313" t="str">
        <f t="shared" si="27"/>
        <v/>
      </c>
      <c r="C225" s="315" t="str">
        <f t="shared" si="32"/>
        <v/>
      </c>
      <c r="D225" s="315" t="str">
        <f t="shared" si="35"/>
        <v/>
      </c>
      <c r="E225" s="316" t="e">
        <f t="shared" si="28"/>
        <v>#VALUE!</v>
      </c>
      <c r="F225" s="315" t="e">
        <f t="shared" si="29"/>
        <v>#VALUE!</v>
      </c>
      <c r="G225" s="315" t="str">
        <f t="shared" si="33"/>
        <v/>
      </c>
      <c r="H225" s="315" t="str">
        <f t="shared" si="34"/>
        <v/>
      </c>
      <c r="I225" s="315" t="e">
        <f t="shared" si="30"/>
        <v>#VALUE!</v>
      </c>
      <c r="J225" s="315">
        <f>SUM($H$15:$H225)</f>
        <v>0</v>
      </c>
      <c r="K225" s="311"/>
      <c r="L225" s="311"/>
    </row>
    <row r="226" spans="1:12" x14ac:dyDescent="0.2">
      <c r="A226" s="312" t="str">
        <f t="shared" si="31"/>
        <v/>
      </c>
      <c r="B226" s="313" t="str">
        <f t="shared" si="27"/>
        <v/>
      </c>
      <c r="C226" s="315" t="str">
        <f t="shared" si="32"/>
        <v/>
      </c>
      <c r="D226" s="315" t="str">
        <f t="shared" si="35"/>
        <v/>
      </c>
      <c r="E226" s="316" t="e">
        <f t="shared" si="28"/>
        <v>#VALUE!</v>
      </c>
      <c r="F226" s="315" t="e">
        <f t="shared" si="29"/>
        <v>#VALUE!</v>
      </c>
      <c r="G226" s="315" t="str">
        <f t="shared" si="33"/>
        <v/>
      </c>
      <c r="H226" s="315" t="str">
        <f t="shared" si="34"/>
        <v/>
      </c>
      <c r="I226" s="315" t="e">
        <f t="shared" si="30"/>
        <v>#VALUE!</v>
      </c>
      <c r="J226" s="315">
        <f>SUM($H$15:$H226)</f>
        <v>0</v>
      </c>
      <c r="K226" s="311"/>
      <c r="L226" s="311"/>
    </row>
    <row r="227" spans="1:12" x14ac:dyDescent="0.2">
      <c r="A227" s="312" t="str">
        <f t="shared" si="31"/>
        <v/>
      </c>
      <c r="B227" s="313" t="str">
        <f t="shared" si="27"/>
        <v/>
      </c>
      <c r="C227" s="315" t="str">
        <f t="shared" si="32"/>
        <v/>
      </c>
      <c r="D227" s="315" t="str">
        <f t="shared" si="35"/>
        <v/>
      </c>
      <c r="E227" s="316" t="e">
        <f t="shared" si="28"/>
        <v>#VALUE!</v>
      </c>
      <c r="F227" s="315" t="e">
        <f t="shared" si="29"/>
        <v>#VALUE!</v>
      </c>
      <c r="G227" s="315" t="str">
        <f t="shared" si="33"/>
        <v/>
      </c>
      <c r="H227" s="315" t="str">
        <f t="shared" si="34"/>
        <v/>
      </c>
      <c r="I227" s="315" t="e">
        <f t="shared" si="30"/>
        <v>#VALUE!</v>
      </c>
      <c r="J227" s="315">
        <f>SUM($H$15:$H227)</f>
        <v>0</v>
      </c>
      <c r="K227" s="311"/>
      <c r="L227" s="311"/>
    </row>
    <row r="228" spans="1:12" x14ac:dyDescent="0.2">
      <c r="A228" s="312" t="str">
        <f t="shared" si="31"/>
        <v/>
      </c>
      <c r="B228" s="313" t="str">
        <f t="shared" si="27"/>
        <v/>
      </c>
      <c r="C228" s="315" t="str">
        <f t="shared" si="32"/>
        <v/>
      </c>
      <c r="D228" s="315" t="str">
        <f t="shared" si="35"/>
        <v/>
      </c>
      <c r="E228" s="316" t="e">
        <f t="shared" si="28"/>
        <v>#VALUE!</v>
      </c>
      <c r="F228" s="315" t="e">
        <f t="shared" si="29"/>
        <v>#VALUE!</v>
      </c>
      <c r="G228" s="315" t="str">
        <f t="shared" si="33"/>
        <v/>
      </c>
      <c r="H228" s="315" t="str">
        <f t="shared" si="34"/>
        <v/>
      </c>
      <c r="I228" s="315" t="e">
        <f t="shared" si="30"/>
        <v>#VALUE!</v>
      </c>
      <c r="J228" s="315">
        <f>SUM($H$15:$H228)</f>
        <v>0</v>
      </c>
      <c r="K228" s="311"/>
      <c r="L228" s="311"/>
    </row>
    <row r="229" spans="1:12" x14ac:dyDescent="0.2">
      <c r="A229" s="312" t="str">
        <f t="shared" si="31"/>
        <v/>
      </c>
      <c r="B229" s="313" t="str">
        <f t="shared" si="27"/>
        <v/>
      </c>
      <c r="C229" s="315" t="str">
        <f t="shared" si="32"/>
        <v/>
      </c>
      <c r="D229" s="315" t="str">
        <f t="shared" si="35"/>
        <v/>
      </c>
      <c r="E229" s="316" t="e">
        <f t="shared" si="28"/>
        <v>#VALUE!</v>
      </c>
      <c r="F229" s="315" t="e">
        <f t="shared" si="29"/>
        <v>#VALUE!</v>
      </c>
      <c r="G229" s="315" t="str">
        <f t="shared" si="33"/>
        <v/>
      </c>
      <c r="H229" s="315" t="str">
        <f t="shared" si="34"/>
        <v/>
      </c>
      <c r="I229" s="315" t="e">
        <f t="shared" si="30"/>
        <v>#VALUE!</v>
      </c>
      <c r="J229" s="315">
        <f>SUM($H$15:$H229)</f>
        <v>0</v>
      </c>
      <c r="K229" s="311"/>
      <c r="L229" s="311"/>
    </row>
    <row r="230" spans="1:12" x14ac:dyDescent="0.2">
      <c r="A230" s="312" t="str">
        <f t="shared" si="31"/>
        <v/>
      </c>
      <c r="B230" s="313" t="str">
        <f t="shared" si="27"/>
        <v/>
      </c>
      <c r="C230" s="315" t="str">
        <f t="shared" si="32"/>
        <v/>
      </c>
      <c r="D230" s="315" t="str">
        <f t="shared" si="35"/>
        <v/>
      </c>
      <c r="E230" s="316" t="e">
        <f t="shared" si="28"/>
        <v>#VALUE!</v>
      </c>
      <c r="F230" s="315" t="e">
        <f t="shared" si="29"/>
        <v>#VALUE!</v>
      </c>
      <c r="G230" s="315" t="str">
        <f t="shared" si="33"/>
        <v/>
      </c>
      <c r="H230" s="315" t="str">
        <f t="shared" si="34"/>
        <v/>
      </c>
      <c r="I230" s="315" t="e">
        <f t="shared" si="30"/>
        <v>#VALUE!</v>
      </c>
      <c r="J230" s="315">
        <f>SUM($H$15:$H230)</f>
        <v>0</v>
      </c>
      <c r="K230" s="311"/>
      <c r="L230" s="311"/>
    </row>
    <row r="231" spans="1:12" x14ac:dyDescent="0.2">
      <c r="A231" s="312" t="str">
        <f t="shared" si="31"/>
        <v/>
      </c>
      <c r="B231" s="313" t="str">
        <f t="shared" si="27"/>
        <v/>
      </c>
      <c r="C231" s="315" t="str">
        <f t="shared" si="32"/>
        <v/>
      </c>
      <c r="D231" s="315" t="str">
        <f t="shared" si="35"/>
        <v/>
      </c>
      <c r="E231" s="316" t="e">
        <f t="shared" si="28"/>
        <v>#VALUE!</v>
      </c>
      <c r="F231" s="315" t="e">
        <f t="shared" si="29"/>
        <v>#VALUE!</v>
      </c>
      <c r="G231" s="315" t="str">
        <f t="shared" si="33"/>
        <v/>
      </c>
      <c r="H231" s="315" t="str">
        <f t="shared" si="34"/>
        <v/>
      </c>
      <c r="I231" s="315" t="e">
        <f t="shared" si="30"/>
        <v>#VALUE!</v>
      </c>
      <c r="J231" s="315">
        <f>SUM($H$15:$H231)</f>
        <v>0</v>
      </c>
      <c r="K231" s="311"/>
      <c r="L231" s="311"/>
    </row>
    <row r="232" spans="1:12" x14ac:dyDescent="0.2">
      <c r="A232" s="312" t="str">
        <f t="shared" si="31"/>
        <v/>
      </c>
      <c r="B232" s="313" t="str">
        <f t="shared" si="27"/>
        <v/>
      </c>
      <c r="C232" s="315" t="str">
        <f t="shared" si="32"/>
        <v/>
      </c>
      <c r="D232" s="315" t="str">
        <f t="shared" si="35"/>
        <v/>
      </c>
      <c r="E232" s="316" t="e">
        <f t="shared" si="28"/>
        <v>#VALUE!</v>
      </c>
      <c r="F232" s="315" t="e">
        <f t="shared" si="29"/>
        <v>#VALUE!</v>
      </c>
      <c r="G232" s="315" t="str">
        <f t="shared" si="33"/>
        <v/>
      </c>
      <c r="H232" s="315" t="str">
        <f t="shared" si="34"/>
        <v/>
      </c>
      <c r="I232" s="315" t="e">
        <f t="shared" si="30"/>
        <v>#VALUE!</v>
      </c>
      <c r="J232" s="315">
        <f>SUM($H$15:$H232)</f>
        <v>0</v>
      </c>
      <c r="K232" s="311"/>
      <c r="L232" s="311"/>
    </row>
    <row r="233" spans="1:12" x14ac:dyDescent="0.2">
      <c r="A233" s="312" t="str">
        <f t="shared" si="31"/>
        <v/>
      </c>
      <c r="B233" s="313" t="str">
        <f t="shared" si="27"/>
        <v/>
      </c>
      <c r="C233" s="315" t="str">
        <f t="shared" si="32"/>
        <v/>
      </c>
      <c r="D233" s="315" t="str">
        <f t="shared" si="35"/>
        <v/>
      </c>
      <c r="E233" s="316" t="e">
        <f t="shared" si="28"/>
        <v>#VALUE!</v>
      </c>
      <c r="F233" s="315" t="e">
        <f t="shared" si="29"/>
        <v>#VALUE!</v>
      </c>
      <c r="G233" s="315" t="str">
        <f t="shared" si="33"/>
        <v/>
      </c>
      <c r="H233" s="315" t="str">
        <f t="shared" si="34"/>
        <v/>
      </c>
      <c r="I233" s="315" t="e">
        <f t="shared" si="30"/>
        <v>#VALUE!</v>
      </c>
      <c r="J233" s="315">
        <f>SUM($H$15:$H233)</f>
        <v>0</v>
      </c>
      <c r="K233" s="311"/>
      <c r="L233" s="311"/>
    </row>
    <row r="234" spans="1:12" x14ac:dyDescent="0.2">
      <c r="A234" s="312" t="str">
        <f t="shared" si="31"/>
        <v/>
      </c>
      <c r="B234" s="313" t="str">
        <f t="shared" si="27"/>
        <v/>
      </c>
      <c r="C234" s="315" t="str">
        <f t="shared" si="32"/>
        <v/>
      </c>
      <c r="D234" s="315" t="str">
        <f t="shared" si="35"/>
        <v/>
      </c>
      <c r="E234" s="316" t="e">
        <f t="shared" si="28"/>
        <v>#VALUE!</v>
      </c>
      <c r="F234" s="315" t="e">
        <f t="shared" si="29"/>
        <v>#VALUE!</v>
      </c>
      <c r="G234" s="315" t="str">
        <f t="shared" si="33"/>
        <v/>
      </c>
      <c r="H234" s="315" t="str">
        <f t="shared" si="34"/>
        <v/>
      </c>
      <c r="I234" s="315" t="e">
        <f t="shared" si="30"/>
        <v>#VALUE!</v>
      </c>
      <c r="J234" s="315">
        <f>SUM($H$15:$H234)</f>
        <v>0</v>
      </c>
      <c r="K234" s="311"/>
      <c r="L234" s="311"/>
    </row>
    <row r="235" spans="1:12" x14ac:dyDescent="0.2">
      <c r="A235" s="312" t="str">
        <f t="shared" si="31"/>
        <v/>
      </c>
      <c r="B235" s="313" t="str">
        <f t="shared" si="27"/>
        <v/>
      </c>
      <c r="C235" s="315" t="str">
        <f t="shared" si="32"/>
        <v/>
      </c>
      <c r="D235" s="315" t="str">
        <f t="shared" si="35"/>
        <v/>
      </c>
      <c r="E235" s="316" t="e">
        <f t="shared" si="28"/>
        <v>#VALUE!</v>
      </c>
      <c r="F235" s="315" t="e">
        <f t="shared" si="29"/>
        <v>#VALUE!</v>
      </c>
      <c r="G235" s="315" t="str">
        <f t="shared" si="33"/>
        <v/>
      </c>
      <c r="H235" s="315" t="str">
        <f t="shared" si="34"/>
        <v/>
      </c>
      <c r="I235" s="315" t="e">
        <f t="shared" si="30"/>
        <v>#VALUE!</v>
      </c>
      <c r="J235" s="315">
        <f>SUM($H$15:$H235)</f>
        <v>0</v>
      </c>
      <c r="K235" s="311"/>
      <c r="L235" s="311"/>
    </row>
    <row r="236" spans="1:12" x14ac:dyDescent="0.2">
      <c r="A236" s="312" t="str">
        <f t="shared" si="31"/>
        <v/>
      </c>
      <c r="B236" s="313" t="str">
        <f t="shared" si="27"/>
        <v/>
      </c>
      <c r="C236" s="315" t="str">
        <f t="shared" si="32"/>
        <v/>
      </c>
      <c r="D236" s="315" t="str">
        <f t="shared" si="35"/>
        <v/>
      </c>
      <c r="E236" s="316" t="e">
        <f t="shared" si="28"/>
        <v>#VALUE!</v>
      </c>
      <c r="F236" s="315" t="e">
        <f t="shared" si="29"/>
        <v>#VALUE!</v>
      </c>
      <c r="G236" s="315" t="str">
        <f t="shared" si="33"/>
        <v/>
      </c>
      <c r="H236" s="315" t="str">
        <f t="shared" si="34"/>
        <v/>
      </c>
      <c r="I236" s="315" t="e">
        <f t="shared" si="30"/>
        <v>#VALUE!</v>
      </c>
      <c r="J236" s="315">
        <f>SUM($H$15:$H236)</f>
        <v>0</v>
      </c>
      <c r="K236" s="311"/>
      <c r="L236" s="311"/>
    </row>
    <row r="237" spans="1:12" x14ac:dyDescent="0.2">
      <c r="A237" s="312" t="str">
        <f t="shared" si="31"/>
        <v/>
      </c>
      <c r="B237" s="313" t="str">
        <f t="shared" si="27"/>
        <v/>
      </c>
      <c r="C237" s="315" t="str">
        <f t="shared" si="32"/>
        <v/>
      </c>
      <c r="D237" s="315" t="str">
        <f t="shared" si="35"/>
        <v/>
      </c>
      <c r="E237" s="316" t="e">
        <f t="shared" si="28"/>
        <v>#VALUE!</v>
      </c>
      <c r="F237" s="315" t="e">
        <f t="shared" si="29"/>
        <v>#VALUE!</v>
      </c>
      <c r="G237" s="315" t="str">
        <f t="shared" si="33"/>
        <v/>
      </c>
      <c r="H237" s="315" t="str">
        <f t="shared" si="34"/>
        <v/>
      </c>
      <c r="I237" s="315" t="e">
        <f t="shared" si="30"/>
        <v>#VALUE!</v>
      </c>
      <c r="J237" s="315">
        <f>SUM($H$15:$H237)</f>
        <v>0</v>
      </c>
      <c r="K237" s="311"/>
      <c r="L237" s="311"/>
    </row>
    <row r="238" spans="1:12" x14ac:dyDescent="0.2">
      <c r="A238" s="312" t="str">
        <f t="shared" si="31"/>
        <v/>
      </c>
      <c r="B238" s="313" t="str">
        <f t="shared" si="27"/>
        <v/>
      </c>
      <c r="C238" s="315" t="str">
        <f t="shared" si="32"/>
        <v/>
      </c>
      <c r="D238" s="315" t="str">
        <f t="shared" si="35"/>
        <v/>
      </c>
      <c r="E238" s="316" t="e">
        <f t="shared" si="28"/>
        <v>#VALUE!</v>
      </c>
      <c r="F238" s="315" t="e">
        <f t="shared" si="29"/>
        <v>#VALUE!</v>
      </c>
      <c r="G238" s="315" t="str">
        <f t="shared" si="33"/>
        <v/>
      </c>
      <c r="H238" s="315" t="str">
        <f t="shared" si="34"/>
        <v/>
      </c>
      <c r="I238" s="315" t="e">
        <f t="shared" si="30"/>
        <v>#VALUE!</v>
      </c>
      <c r="J238" s="315">
        <f>SUM($H$15:$H238)</f>
        <v>0</v>
      </c>
      <c r="K238" s="311"/>
      <c r="L238" s="311"/>
    </row>
    <row r="239" spans="1:12" x14ac:dyDescent="0.2">
      <c r="A239" s="312" t="str">
        <f t="shared" si="31"/>
        <v/>
      </c>
      <c r="B239" s="313" t="str">
        <f t="shared" si="27"/>
        <v/>
      </c>
      <c r="C239" s="315" t="str">
        <f t="shared" si="32"/>
        <v/>
      </c>
      <c r="D239" s="315" t="str">
        <f t="shared" si="35"/>
        <v/>
      </c>
      <c r="E239" s="316" t="e">
        <f t="shared" si="28"/>
        <v>#VALUE!</v>
      </c>
      <c r="F239" s="315" t="e">
        <f t="shared" si="29"/>
        <v>#VALUE!</v>
      </c>
      <c r="G239" s="315" t="str">
        <f t="shared" si="33"/>
        <v/>
      </c>
      <c r="H239" s="315" t="str">
        <f t="shared" si="34"/>
        <v/>
      </c>
      <c r="I239" s="315" t="e">
        <f t="shared" si="30"/>
        <v>#VALUE!</v>
      </c>
      <c r="J239" s="315">
        <f>SUM($H$15:$H239)</f>
        <v>0</v>
      </c>
      <c r="K239" s="311"/>
      <c r="L239" s="311"/>
    </row>
    <row r="240" spans="1:12" x14ac:dyDescent="0.2">
      <c r="A240" s="312" t="str">
        <f t="shared" si="31"/>
        <v/>
      </c>
      <c r="B240" s="313" t="str">
        <f t="shared" si="27"/>
        <v/>
      </c>
      <c r="C240" s="315" t="str">
        <f t="shared" si="32"/>
        <v/>
      </c>
      <c r="D240" s="315" t="str">
        <f t="shared" si="35"/>
        <v/>
      </c>
      <c r="E240" s="316" t="e">
        <f t="shared" si="28"/>
        <v>#VALUE!</v>
      </c>
      <c r="F240" s="315" t="e">
        <f t="shared" si="29"/>
        <v>#VALUE!</v>
      </c>
      <c r="G240" s="315" t="str">
        <f t="shared" si="33"/>
        <v/>
      </c>
      <c r="H240" s="315" t="str">
        <f t="shared" si="34"/>
        <v/>
      </c>
      <c r="I240" s="315" t="e">
        <f t="shared" si="30"/>
        <v>#VALUE!</v>
      </c>
      <c r="J240" s="315">
        <f>SUM($H$15:$H240)</f>
        <v>0</v>
      </c>
      <c r="K240" s="311"/>
      <c r="L240" s="311"/>
    </row>
    <row r="241" spans="1:12" x14ac:dyDescent="0.2">
      <c r="A241" s="312" t="str">
        <f t="shared" si="31"/>
        <v/>
      </c>
      <c r="B241" s="313" t="str">
        <f t="shared" si="27"/>
        <v/>
      </c>
      <c r="C241" s="315" t="str">
        <f t="shared" si="32"/>
        <v/>
      </c>
      <c r="D241" s="315" t="str">
        <f t="shared" si="35"/>
        <v/>
      </c>
      <c r="E241" s="316" t="e">
        <f t="shared" si="28"/>
        <v>#VALUE!</v>
      </c>
      <c r="F241" s="315" t="e">
        <f t="shared" si="29"/>
        <v>#VALUE!</v>
      </c>
      <c r="G241" s="315" t="str">
        <f t="shared" si="33"/>
        <v/>
      </c>
      <c r="H241" s="315" t="str">
        <f t="shared" si="34"/>
        <v/>
      </c>
      <c r="I241" s="315" t="e">
        <f t="shared" si="30"/>
        <v>#VALUE!</v>
      </c>
      <c r="J241" s="315">
        <f>SUM($H$15:$H241)</f>
        <v>0</v>
      </c>
      <c r="K241" s="311"/>
      <c r="L241" s="311"/>
    </row>
    <row r="242" spans="1:12" x14ac:dyDescent="0.2">
      <c r="A242" s="312" t="str">
        <f t="shared" si="31"/>
        <v/>
      </c>
      <c r="B242" s="313" t="str">
        <f t="shared" si="27"/>
        <v/>
      </c>
      <c r="C242" s="315" t="str">
        <f t="shared" si="32"/>
        <v/>
      </c>
      <c r="D242" s="315" t="str">
        <f t="shared" si="35"/>
        <v/>
      </c>
      <c r="E242" s="316" t="e">
        <f t="shared" si="28"/>
        <v>#VALUE!</v>
      </c>
      <c r="F242" s="315" t="e">
        <f t="shared" si="29"/>
        <v>#VALUE!</v>
      </c>
      <c r="G242" s="315" t="str">
        <f t="shared" si="33"/>
        <v/>
      </c>
      <c r="H242" s="315" t="str">
        <f t="shared" si="34"/>
        <v/>
      </c>
      <c r="I242" s="315" t="e">
        <f t="shared" si="30"/>
        <v>#VALUE!</v>
      </c>
      <c r="J242" s="315">
        <f>SUM($H$15:$H242)</f>
        <v>0</v>
      </c>
      <c r="K242" s="311"/>
      <c r="L242" s="311"/>
    </row>
    <row r="243" spans="1:12" x14ac:dyDescent="0.2">
      <c r="A243" s="312" t="str">
        <f t="shared" si="31"/>
        <v/>
      </c>
      <c r="B243" s="313" t="str">
        <f t="shared" si="27"/>
        <v/>
      </c>
      <c r="C243" s="315" t="str">
        <f t="shared" si="32"/>
        <v/>
      </c>
      <c r="D243" s="315" t="str">
        <f t="shared" si="35"/>
        <v/>
      </c>
      <c r="E243" s="316" t="e">
        <f t="shared" si="28"/>
        <v>#VALUE!</v>
      </c>
      <c r="F243" s="315" t="e">
        <f t="shared" si="29"/>
        <v>#VALUE!</v>
      </c>
      <c r="G243" s="315" t="str">
        <f t="shared" si="33"/>
        <v/>
      </c>
      <c r="H243" s="315" t="str">
        <f t="shared" si="34"/>
        <v/>
      </c>
      <c r="I243" s="315" t="e">
        <f t="shared" si="30"/>
        <v>#VALUE!</v>
      </c>
      <c r="J243" s="315">
        <f>SUM($H$15:$H243)</f>
        <v>0</v>
      </c>
      <c r="K243" s="311"/>
      <c r="L243" s="311"/>
    </row>
    <row r="244" spans="1:12" x14ac:dyDescent="0.2">
      <c r="A244" s="312" t="str">
        <f t="shared" si="31"/>
        <v/>
      </c>
      <c r="B244" s="313" t="str">
        <f t="shared" si="27"/>
        <v/>
      </c>
      <c r="C244" s="315" t="str">
        <f t="shared" si="32"/>
        <v/>
      </c>
      <c r="D244" s="315" t="str">
        <f t="shared" si="35"/>
        <v/>
      </c>
      <c r="E244" s="316" t="e">
        <f t="shared" si="28"/>
        <v>#VALUE!</v>
      </c>
      <c r="F244" s="315" t="e">
        <f t="shared" si="29"/>
        <v>#VALUE!</v>
      </c>
      <c r="G244" s="315" t="str">
        <f t="shared" si="33"/>
        <v/>
      </c>
      <c r="H244" s="315" t="str">
        <f t="shared" si="34"/>
        <v/>
      </c>
      <c r="I244" s="315" t="e">
        <f t="shared" si="30"/>
        <v>#VALUE!</v>
      </c>
      <c r="J244" s="315">
        <f>SUM($H$15:$H244)</f>
        <v>0</v>
      </c>
      <c r="K244" s="311"/>
      <c r="L244" s="311"/>
    </row>
    <row r="245" spans="1:12" x14ac:dyDescent="0.2">
      <c r="A245" s="312" t="str">
        <f t="shared" si="31"/>
        <v/>
      </c>
      <c r="B245" s="313" t="str">
        <f t="shared" si="27"/>
        <v/>
      </c>
      <c r="C245" s="315" t="str">
        <f t="shared" si="32"/>
        <v/>
      </c>
      <c r="D245" s="315" t="str">
        <f t="shared" si="35"/>
        <v/>
      </c>
      <c r="E245" s="316" t="e">
        <f t="shared" si="28"/>
        <v>#VALUE!</v>
      </c>
      <c r="F245" s="315" t="e">
        <f t="shared" si="29"/>
        <v>#VALUE!</v>
      </c>
      <c r="G245" s="315" t="str">
        <f t="shared" si="33"/>
        <v/>
      </c>
      <c r="H245" s="315" t="str">
        <f t="shared" si="34"/>
        <v/>
      </c>
      <c r="I245" s="315" t="e">
        <f t="shared" si="30"/>
        <v>#VALUE!</v>
      </c>
      <c r="J245" s="315">
        <f>SUM($H$15:$H245)</f>
        <v>0</v>
      </c>
      <c r="K245" s="311"/>
      <c r="L245" s="311"/>
    </row>
    <row r="246" spans="1:12" x14ac:dyDescent="0.2">
      <c r="A246" s="312" t="str">
        <f t="shared" si="31"/>
        <v/>
      </c>
      <c r="B246" s="313" t="str">
        <f t="shared" si="27"/>
        <v/>
      </c>
      <c r="C246" s="315" t="str">
        <f t="shared" si="32"/>
        <v/>
      </c>
      <c r="D246" s="315" t="str">
        <f t="shared" si="35"/>
        <v/>
      </c>
      <c r="E246" s="316" t="e">
        <f t="shared" si="28"/>
        <v>#VALUE!</v>
      </c>
      <c r="F246" s="315" t="e">
        <f t="shared" si="29"/>
        <v>#VALUE!</v>
      </c>
      <c r="G246" s="315" t="str">
        <f t="shared" si="33"/>
        <v/>
      </c>
      <c r="H246" s="315" t="str">
        <f t="shared" si="34"/>
        <v/>
      </c>
      <c r="I246" s="315" t="e">
        <f t="shared" si="30"/>
        <v>#VALUE!</v>
      </c>
      <c r="J246" s="315">
        <f>SUM($H$15:$H246)</f>
        <v>0</v>
      </c>
      <c r="K246" s="311"/>
      <c r="L246" s="311"/>
    </row>
    <row r="247" spans="1:12" x14ac:dyDescent="0.2">
      <c r="A247" s="312" t="str">
        <f t="shared" si="31"/>
        <v/>
      </c>
      <c r="B247" s="313" t="str">
        <f t="shared" si="27"/>
        <v/>
      </c>
      <c r="C247" s="315" t="str">
        <f t="shared" si="32"/>
        <v/>
      </c>
      <c r="D247" s="315" t="str">
        <f t="shared" si="35"/>
        <v/>
      </c>
      <c r="E247" s="316" t="e">
        <f t="shared" si="28"/>
        <v>#VALUE!</v>
      </c>
      <c r="F247" s="315" t="e">
        <f t="shared" si="29"/>
        <v>#VALUE!</v>
      </c>
      <c r="G247" s="315" t="str">
        <f t="shared" si="33"/>
        <v/>
      </c>
      <c r="H247" s="315" t="str">
        <f t="shared" si="34"/>
        <v/>
      </c>
      <c r="I247" s="315" t="e">
        <f t="shared" si="30"/>
        <v>#VALUE!</v>
      </c>
      <c r="J247" s="315">
        <f>SUM($H$15:$H247)</f>
        <v>0</v>
      </c>
      <c r="K247" s="311"/>
      <c r="L247" s="311"/>
    </row>
    <row r="248" spans="1:12" x14ac:dyDescent="0.2">
      <c r="A248" s="312" t="str">
        <f t="shared" si="31"/>
        <v/>
      </c>
      <c r="B248" s="313" t="str">
        <f t="shared" si="27"/>
        <v/>
      </c>
      <c r="C248" s="315" t="str">
        <f t="shared" si="32"/>
        <v/>
      </c>
      <c r="D248" s="315" t="str">
        <f t="shared" si="35"/>
        <v/>
      </c>
      <c r="E248" s="316" t="e">
        <f t="shared" si="28"/>
        <v>#VALUE!</v>
      </c>
      <c r="F248" s="315" t="e">
        <f t="shared" si="29"/>
        <v>#VALUE!</v>
      </c>
      <c r="G248" s="315" t="str">
        <f t="shared" si="33"/>
        <v/>
      </c>
      <c r="H248" s="315" t="str">
        <f t="shared" si="34"/>
        <v/>
      </c>
      <c r="I248" s="315" t="e">
        <f t="shared" si="30"/>
        <v>#VALUE!</v>
      </c>
      <c r="J248" s="315">
        <f>SUM($H$15:$H248)</f>
        <v>0</v>
      </c>
      <c r="K248" s="311"/>
      <c r="L248" s="311"/>
    </row>
    <row r="249" spans="1:12" x14ac:dyDescent="0.2">
      <c r="A249" s="312" t="str">
        <f t="shared" si="31"/>
        <v/>
      </c>
      <c r="B249" s="313" t="str">
        <f t="shared" si="27"/>
        <v/>
      </c>
      <c r="C249" s="315" t="str">
        <f t="shared" si="32"/>
        <v/>
      </c>
      <c r="D249" s="315" t="str">
        <f t="shared" si="35"/>
        <v/>
      </c>
      <c r="E249" s="316" t="e">
        <f t="shared" si="28"/>
        <v>#VALUE!</v>
      </c>
      <c r="F249" s="315" t="e">
        <f t="shared" si="29"/>
        <v>#VALUE!</v>
      </c>
      <c r="G249" s="315" t="str">
        <f t="shared" si="33"/>
        <v/>
      </c>
      <c r="H249" s="315" t="str">
        <f t="shared" si="34"/>
        <v/>
      </c>
      <c r="I249" s="315" t="e">
        <f t="shared" si="30"/>
        <v>#VALUE!</v>
      </c>
      <c r="J249" s="315">
        <f>SUM($H$15:$H249)</f>
        <v>0</v>
      </c>
      <c r="K249" s="311"/>
      <c r="L249" s="311"/>
    </row>
    <row r="250" spans="1:12" x14ac:dyDescent="0.2">
      <c r="A250" s="312" t="str">
        <f t="shared" si="31"/>
        <v/>
      </c>
      <c r="B250" s="313" t="str">
        <f t="shared" si="27"/>
        <v/>
      </c>
      <c r="C250" s="315" t="str">
        <f t="shared" si="32"/>
        <v/>
      </c>
      <c r="D250" s="315" t="str">
        <f t="shared" si="35"/>
        <v/>
      </c>
      <c r="E250" s="316" t="e">
        <f t="shared" si="28"/>
        <v>#VALUE!</v>
      </c>
      <c r="F250" s="315" t="e">
        <f t="shared" si="29"/>
        <v>#VALUE!</v>
      </c>
      <c r="G250" s="315" t="str">
        <f t="shared" si="33"/>
        <v/>
      </c>
      <c r="H250" s="315" t="str">
        <f t="shared" si="34"/>
        <v/>
      </c>
      <c r="I250" s="315" t="e">
        <f t="shared" si="30"/>
        <v>#VALUE!</v>
      </c>
      <c r="J250" s="315">
        <f>SUM($H$15:$H250)</f>
        <v>0</v>
      </c>
      <c r="K250" s="311"/>
      <c r="L250" s="311"/>
    </row>
    <row r="251" spans="1:12" x14ac:dyDescent="0.2">
      <c r="A251" s="312" t="str">
        <f t="shared" si="31"/>
        <v/>
      </c>
      <c r="B251" s="313" t="str">
        <f t="shared" si="27"/>
        <v/>
      </c>
      <c r="C251" s="315" t="str">
        <f t="shared" si="32"/>
        <v/>
      </c>
      <c r="D251" s="315" t="str">
        <f t="shared" si="35"/>
        <v/>
      </c>
      <c r="E251" s="316" t="e">
        <f t="shared" si="28"/>
        <v>#VALUE!</v>
      </c>
      <c r="F251" s="315" t="e">
        <f t="shared" si="29"/>
        <v>#VALUE!</v>
      </c>
      <c r="G251" s="315" t="str">
        <f t="shared" si="33"/>
        <v/>
      </c>
      <c r="H251" s="315" t="str">
        <f t="shared" si="34"/>
        <v/>
      </c>
      <c r="I251" s="315" t="e">
        <f t="shared" si="30"/>
        <v>#VALUE!</v>
      </c>
      <c r="J251" s="315">
        <f>SUM($H$15:$H251)</f>
        <v>0</v>
      </c>
      <c r="K251" s="311"/>
      <c r="L251" s="311"/>
    </row>
    <row r="252" spans="1:12" x14ac:dyDescent="0.2">
      <c r="A252" s="312" t="str">
        <f t="shared" si="31"/>
        <v/>
      </c>
      <c r="B252" s="313" t="str">
        <f t="shared" si="27"/>
        <v/>
      </c>
      <c r="C252" s="315" t="str">
        <f t="shared" si="32"/>
        <v/>
      </c>
      <c r="D252" s="315" t="str">
        <f t="shared" si="35"/>
        <v/>
      </c>
      <c r="E252" s="316" t="e">
        <f t="shared" si="28"/>
        <v>#VALUE!</v>
      </c>
      <c r="F252" s="315" t="e">
        <f t="shared" si="29"/>
        <v>#VALUE!</v>
      </c>
      <c r="G252" s="315" t="str">
        <f t="shared" si="33"/>
        <v/>
      </c>
      <c r="H252" s="315" t="str">
        <f t="shared" si="34"/>
        <v/>
      </c>
      <c r="I252" s="315" t="e">
        <f t="shared" si="30"/>
        <v>#VALUE!</v>
      </c>
      <c r="J252" s="315">
        <f>SUM($H$15:$H252)</f>
        <v>0</v>
      </c>
      <c r="K252" s="311"/>
      <c r="L252" s="311"/>
    </row>
    <row r="253" spans="1:12" x14ac:dyDescent="0.2">
      <c r="A253" s="312" t="str">
        <f t="shared" si="31"/>
        <v/>
      </c>
      <c r="B253" s="313" t="str">
        <f t="shared" si="27"/>
        <v/>
      </c>
      <c r="C253" s="315" t="str">
        <f t="shared" si="32"/>
        <v/>
      </c>
      <c r="D253" s="315" t="str">
        <f t="shared" si="35"/>
        <v/>
      </c>
      <c r="E253" s="316" t="e">
        <f t="shared" si="28"/>
        <v>#VALUE!</v>
      </c>
      <c r="F253" s="315" t="e">
        <f t="shared" si="29"/>
        <v>#VALUE!</v>
      </c>
      <c r="G253" s="315" t="str">
        <f t="shared" si="33"/>
        <v/>
      </c>
      <c r="H253" s="315" t="str">
        <f t="shared" si="34"/>
        <v/>
      </c>
      <c r="I253" s="315" t="e">
        <f t="shared" si="30"/>
        <v>#VALUE!</v>
      </c>
      <c r="J253" s="315">
        <f>SUM($H$15:$H253)</f>
        <v>0</v>
      </c>
      <c r="K253" s="311"/>
      <c r="L253" s="311"/>
    </row>
    <row r="254" spans="1:12" x14ac:dyDescent="0.2">
      <c r="A254" s="312" t="str">
        <f t="shared" si="31"/>
        <v/>
      </c>
      <c r="B254" s="313" t="str">
        <f t="shared" si="27"/>
        <v/>
      </c>
      <c r="C254" s="315" t="str">
        <f t="shared" si="32"/>
        <v/>
      </c>
      <c r="D254" s="315" t="str">
        <f t="shared" si="35"/>
        <v/>
      </c>
      <c r="E254" s="316" t="e">
        <f t="shared" si="28"/>
        <v>#VALUE!</v>
      </c>
      <c r="F254" s="315" t="e">
        <f t="shared" si="29"/>
        <v>#VALUE!</v>
      </c>
      <c r="G254" s="315" t="str">
        <f t="shared" si="33"/>
        <v/>
      </c>
      <c r="H254" s="315" t="str">
        <f t="shared" si="34"/>
        <v/>
      </c>
      <c r="I254" s="315" t="e">
        <f t="shared" si="30"/>
        <v>#VALUE!</v>
      </c>
      <c r="J254" s="315">
        <f>SUM($H$15:$H254)</f>
        <v>0</v>
      </c>
      <c r="K254" s="311"/>
      <c r="L254" s="311"/>
    </row>
    <row r="255" spans="1:12" x14ac:dyDescent="0.2">
      <c r="A255" s="312" t="str">
        <f t="shared" si="31"/>
        <v/>
      </c>
      <c r="B255" s="313" t="str">
        <f t="shared" si="27"/>
        <v/>
      </c>
      <c r="C255" s="315" t="str">
        <f t="shared" si="32"/>
        <v/>
      </c>
      <c r="D255" s="315" t="str">
        <f t="shared" si="35"/>
        <v/>
      </c>
      <c r="E255" s="316" t="e">
        <f t="shared" si="28"/>
        <v>#VALUE!</v>
      </c>
      <c r="F255" s="315" t="e">
        <f t="shared" si="29"/>
        <v>#VALUE!</v>
      </c>
      <c r="G255" s="315" t="str">
        <f t="shared" si="33"/>
        <v/>
      </c>
      <c r="H255" s="315" t="str">
        <f t="shared" si="34"/>
        <v/>
      </c>
      <c r="I255" s="315" t="e">
        <f t="shared" si="30"/>
        <v>#VALUE!</v>
      </c>
      <c r="J255" s="315">
        <f>SUM($H$15:$H255)</f>
        <v>0</v>
      </c>
      <c r="K255" s="311"/>
      <c r="L255" s="311"/>
    </row>
    <row r="256" spans="1:12" x14ac:dyDescent="0.2">
      <c r="A256" s="312" t="str">
        <f t="shared" si="31"/>
        <v/>
      </c>
      <c r="B256" s="313" t="str">
        <f t="shared" si="27"/>
        <v/>
      </c>
      <c r="C256" s="315" t="str">
        <f t="shared" si="32"/>
        <v/>
      </c>
      <c r="D256" s="315" t="str">
        <f t="shared" si="35"/>
        <v/>
      </c>
      <c r="E256" s="316" t="e">
        <f t="shared" si="28"/>
        <v>#VALUE!</v>
      </c>
      <c r="F256" s="315" t="e">
        <f t="shared" si="29"/>
        <v>#VALUE!</v>
      </c>
      <c r="G256" s="315" t="str">
        <f t="shared" si="33"/>
        <v/>
      </c>
      <c r="H256" s="315" t="str">
        <f t="shared" si="34"/>
        <v/>
      </c>
      <c r="I256" s="315" t="e">
        <f t="shared" si="30"/>
        <v>#VALUE!</v>
      </c>
      <c r="J256" s="315">
        <f>SUM($H$15:$H256)</f>
        <v>0</v>
      </c>
      <c r="K256" s="311"/>
      <c r="L256" s="311"/>
    </row>
    <row r="257" spans="1:12" x14ac:dyDescent="0.2">
      <c r="A257" s="312" t="str">
        <f t="shared" si="31"/>
        <v/>
      </c>
      <c r="B257" s="313" t="str">
        <f t="shared" si="27"/>
        <v/>
      </c>
      <c r="C257" s="315" t="str">
        <f t="shared" si="32"/>
        <v/>
      </c>
      <c r="D257" s="315" t="str">
        <f t="shared" si="35"/>
        <v/>
      </c>
      <c r="E257" s="316" t="e">
        <f t="shared" si="28"/>
        <v>#VALUE!</v>
      </c>
      <c r="F257" s="315" t="e">
        <f t="shared" si="29"/>
        <v>#VALUE!</v>
      </c>
      <c r="G257" s="315" t="str">
        <f t="shared" si="33"/>
        <v/>
      </c>
      <c r="H257" s="315" t="str">
        <f t="shared" si="34"/>
        <v/>
      </c>
      <c r="I257" s="315" t="e">
        <f t="shared" si="30"/>
        <v>#VALUE!</v>
      </c>
      <c r="J257" s="315">
        <f>SUM($H$15:$H257)</f>
        <v>0</v>
      </c>
      <c r="K257" s="311"/>
      <c r="L257" s="311"/>
    </row>
    <row r="258" spans="1:12" x14ac:dyDescent="0.2">
      <c r="A258" s="312" t="str">
        <f t="shared" si="31"/>
        <v/>
      </c>
      <c r="B258" s="313" t="str">
        <f t="shared" si="27"/>
        <v/>
      </c>
      <c r="C258" s="315" t="str">
        <f t="shared" si="32"/>
        <v/>
      </c>
      <c r="D258" s="315" t="str">
        <f t="shared" si="35"/>
        <v/>
      </c>
      <c r="E258" s="316" t="e">
        <f t="shared" si="28"/>
        <v>#VALUE!</v>
      </c>
      <c r="F258" s="315" t="e">
        <f t="shared" si="29"/>
        <v>#VALUE!</v>
      </c>
      <c r="G258" s="315" t="str">
        <f t="shared" si="33"/>
        <v/>
      </c>
      <c r="H258" s="315" t="str">
        <f t="shared" si="34"/>
        <v/>
      </c>
      <c r="I258" s="315" t="e">
        <f t="shared" si="30"/>
        <v>#VALUE!</v>
      </c>
      <c r="J258" s="315">
        <f>SUM($H$15:$H258)</f>
        <v>0</v>
      </c>
      <c r="K258" s="311"/>
      <c r="L258" s="311"/>
    </row>
    <row r="259" spans="1:12" x14ac:dyDescent="0.2">
      <c r="A259" s="312" t="str">
        <f t="shared" si="31"/>
        <v/>
      </c>
      <c r="B259" s="313" t="str">
        <f t="shared" si="27"/>
        <v/>
      </c>
      <c r="C259" s="315" t="str">
        <f t="shared" si="32"/>
        <v/>
      </c>
      <c r="D259" s="315" t="str">
        <f t="shared" si="35"/>
        <v/>
      </c>
      <c r="E259" s="316" t="e">
        <f t="shared" si="28"/>
        <v>#VALUE!</v>
      </c>
      <c r="F259" s="315" t="e">
        <f t="shared" si="29"/>
        <v>#VALUE!</v>
      </c>
      <c r="G259" s="315" t="str">
        <f t="shared" si="33"/>
        <v/>
      </c>
      <c r="H259" s="315" t="str">
        <f t="shared" si="34"/>
        <v/>
      </c>
      <c r="I259" s="315" t="e">
        <f t="shared" si="30"/>
        <v>#VALUE!</v>
      </c>
      <c r="J259" s="315">
        <f>SUM($H$15:$H259)</f>
        <v>0</v>
      </c>
      <c r="K259" s="311"/>
      <c r="L259" s="311"/>
    </row>
    <row r="260" spans="1:12" x14ac:dyDescent="0.2">
      <c r="A260" s="312" t="str">
        <f t="shared" si="31"/>
        <v/>
      </c>
      <c r="B260" s="313" t="str">
        <f t="shared" si="27"/>
        <v/>
      </c>
      <c r="C260" s="315" t="str">
        <f t="shared" si="32"/>
        <v/>
      </c>
      <c r="D260" s="315" t="str">
        <f t="shared" si="35"/>
        <v/>
      </c>
      <c r="E260" s="316" t="e">
        <f t="shared" si="28"/>
        <v>#VALUE!</v>
      </c>
      <c r="F260" s="315" t="e">
        <f t="shared" si="29"/>
        <v>#VALUE!</v>
      </c>
      <c r="G260" s="315" t="str">
        <f t="shared" si="33"/>
        <v/>
      </c>
      <c r="H260" s="315" t="str">
        <f t="shared" si="34"/>
        <v/>
      </c>
      <c r="I260" s="315" t="e">
        <f t="shared" si="30"/>
        <v>#VALUE!</v>
      </c>
      <c r="J260" s="315">
        <f>SUM($H$15:$H260)</f>
        <v>0</v>
      </c>
      <c r="K260" s="311"/>
      <c r="L260" s="311"/>
    </row>
    <row r="261" spans="1:12" x14ac:dyDescent="0.2">
      <c r="A261" s="312" t="str">
        <f t="shared" si="31"/>
        <v/>
      </c>
      <c r="B261" s="313" t="str">
        <f t="shared" si="27"/>
        <v/>
      </c>
      <c r="C261" s="315" t="str">
        <f t="shared" si="32"/>
        <v/>
      </c>
      <c r="D261" s="315" t="str">
        <f t="shared" si="35"/>
        <v/>
      </c>
      <c r="E261" s="316" t="e">
        <f t="shared" si="28"/>
        <v>#VALUE!</v>
      </c>
      <c r="F261" s="315" t="e">
        <f t="shared" si="29"/>
        <v>#VALUE!</v>
      </c>
      <c r="G261" s="315" t="str">
        <f t="shared" si="33"/>
        <v/>
      </c>
      <c r="H261" s="315" t="str">
        <f t="shared" si="34"/>
        <v/>
      </c>
      <c r="I261" s="315" t="e">
        <f t="shared" si="30"/>
        <v>#VALUE!</v>
      </c>
      <c r="J261" s="315">
        <f>SUM($H$15:$H261)</f>
        <v>0</v>
      </c>
      <c r="K261" s="311"/>
      <c r="L261" s="311"/>
    </row>
    <row r="262" spans="1:12" x14ac:dyDescent="0.2">
      <c r="A262" s="312" t="str">
        <f t="shared" si="31"/>
        <v/>
      </c>
      <c r="B262" s="313" t="str">
        <f t="shared" si="27"/>
        <v/>
      </c>
      <c r="C262" s="315" t="str">
        <f t="shared" si="32"/>
        <v/>
      </c>
      <c r="D262" s="315" t="str">
        <f t="shared" si="35"/>
        <v/>
      </c>
      <c r="E262" s="316" t="e">
        <f t="shared" si="28"/>
        <v>#VALUE!</v>
      </c>
      <c r="F262" s="315" t="e">
        <f t="shared" si="29"/>
        <v>#VALUE!</v>
      </c>
      <c r="G262" s="315" t="str">
        <f t="shared" si="33"/>
        <v/>
      </c>
      <c r="H262" s="315" t="str">
        <f t="shared" si="34"/>
        <v/>
      </c>
      <c r="I262" s="315" t="e">
        <f t="shared" si="30"/>
        <v>#VALUE!</v>
      </c>
      <c r="J262" s="315">
        <f>SUM($H$15:$H262)</f>
        <v>0</v>
      </c>
      <c r="K262" s="311"/>
      <c r="L262" s="311"/>
    </row>
    <row r="263" spans="1:12" x14ac:dyDescent="0.2">
      <c r="A263" s="312" t="str">
        <f t="shared" si="31"/>
        <v/>
      </c>
      <c r="B263" s="313" t="str">
        <f t="shared" si="27"/>
        <v/>
      </c>
      <c r="C263" s="315" t="str">
        <f t="shared" si="32"/>
        <v/>
      </c>
      <c r="D263" s="315" t="str">
        <f t="shared" si="35"/>
        <v/>
      </c>
      <c r="E263" s="316" t="e">
        <f t="shared" si="28"/>
        <v>#VALUE!</v>
      </c>
      <c r="F263" s="315" t="e">
        <f t="shared" si="29"/>
        <v>#VALUE!</v>
      </c>
      <c r="G263" s="315" t="str">
        <f t="shared" si="33"/>
        <v/>
      </c>
      <c r="H263" s="315" t="str">
        <f t="shared" si="34"/>
        <v/>
      </c>
      <c r="I263" s="315" t="e">
        <f t="shared" si="30"/>
        <v>#VALUE!</v>
      </c>
      <c r="J263" s="315">
        <f>SUM($H$15:$H263)</f>
        <v>0</v>
      </c>
      <c r="K263" s="311"/>
      <c r="L263" s="311"/>
    </row>
    <row r="264" spans="1:12" x14ac:dyDescent="0.2">
      <c r="A264" s="312" t="str">
        <f t="shared" si="31"/>
        <v/>
      </c>
      <c r="B264" s="313" t="str">
        <f t="shared" si="27"/>
        <v/>
      </c>
      <c r="C264" s="315" t="str">
        <f t="shared" si="32"/>
        <v/>
      </c>
      <c r="D264" s="315" t="str">
        <f t="shared" si="35"/>
        <v/>
      </c>
      <c r="E264" s="316" t="e">
        <f t="shared" si="28"/>
        <v>#VALUE!</v>
      </c>
      <c r="F264" s="315" t="e">
        <f t="shared" si="29"/>
        <v>#VALUE!</v>
      </c>
      <c r="G264" s="315" t="str">
        <f t="shared" si="33"/>
        <v/>
      </c>
      <c r="H264" s="315" t="str">
        <f t="shared" si="34"/>
        <v/>
      </c>
      <c r="I264" s="315" t="e">
        <f t="shared" si="30"/>
        <v>#VALUE!</v>
      </c>
      <c r="J264" s="315">
        <f>SUM($H$15:$H264)</f>
        <v>0</v>
      </c>
      <c r="K264" s="311"/>
      <c r="L264" s="311"/>
    </row>
    <row r="265" spans="1:12" x14ac:dyDescent="0.2">
      <c r="A265" s="312" t="str">
        <f t="shared" si="31"/>
        <v/>
      </c>
      <c r="B265" s="313" t="str">
        <f t="shared" si="27"/>
        <v/>
      </c>
      <c r="C265" s="315" t="str">
        <f t="shared" si="32"/>
        <v/>
      </c>
      <c r="D265" s="315" t="str">
        <f t="shared" si="35"/>
        <v/>
      </c>
      <c r="E265" s="316" t="e">
        <f t="shared" si="28"/>
        <v>#VALUE!</v>
      </c>
      <c r="F265" s="315" t="e">
        <f t="shared" si="29"/>
        <v>#VALUE!</v>
      </c>
      <c r="G265" s="315" t="str">
        <f t="shared" si="33"/>
        <v/>
      </c>
      <c r="H265" s="315" t="str">
        <f t="shared" si="34"/>
        <v/>
      </c>
      <c r="I265" s="315" t="e">
        <f t="shared" si="30"/>
        <v>#VALUE!</v>
      </c>
      <c r="J265" s="315">
        <f>SUM($H$15:$H265)</f>
        <v>0</v>
      </c>
      <c r="K265" s="311"/>
      <c r="L265" s="311"/>
    </row>
    <row r="266" spans="1:12" x14ac:dyDescent="0.2">
      <c r="A266" s="312" t="str">
        <f t="shared" si="31"/>
        <v/>
      </c>
      <c r="B266" s="313" t="str">
        <f t="shared" si="27"/>
        <v/>
      </c>
      <c r="C266" s="315" t="str">
        <f t="shared" si="32"/>
        <v/>
      </c>
      <c r="D266" s="315" t="str">
        <f t="shared" si="35"/>
        <v/>
      </c>
      <c r="E266" s="316" t="e">
        <f t="shared" si="28"/>
        <v>#VALUE!</v>
      </c>
      <c r="F266" s="315" t="e">
        <f t="shared" si="29"/>
        <v>#VALUE!</v>
      </c>
      <c r="G266" s="315" t="str">
        <f t="shared" si="33"/>
        <v/>
      </c>
      <c r="H266" s="315" t="str">
        <f t="shared" si="34"/>
        <v/>
      </c>
      <c r="I266" s="315" t="e">
        <f t="shared" si="30"/>
        <v>#VALUE!</v>
      </c>
      <c r="J266" s="315">
        <f>SUM($H$15:$H266)</f>
        <v>0</v>
      </c>
      <c r="K266" s="311"/>
      <c r="L266" s="311"/>
    </row>
    <row r="267" spans="1:12" x14ac:dyDescent="0.2">
      <c r="A267" s="312" t="str">
        <f t="shared" si="31"/>
        <v/>
      </c>
      <c r="B267" s="313" t="str">
        <f t="shared" si="27"/>
        <v/>
      </c>
      <c r="C267" s="315" t="str">
        <f t="shared" si="32"/>
        <v/>
      </c>
      <c r="D267" s="315" t="str">
        <f t="shared" si="35"/>
        <v/>
      </c>
      <c r="E267" s="316" t="e">
        <f t="shared" si="28"/>
        <v>#VALUE!</v>
      </c>
      <c r="F267" s="315" t="e">
        <f t="shared" si="29"/>
        <v>#VALUE!</v>
      </c>
      <c r="G267" s="315" t="str">
        <f t="shared" si="33"/>
        <v/>
      </c>
      <c r="H267" s="315" t="str">
        <f t="shared" si="34"/>
        <v/>
      </c>
      <c r="I267" s="315" t="e">
        <f t="shared" si="30"/>
        <v>#VALUE!</v>
      </c>
      <c r="J267" s="315">
        <f>SUM($H$15:$H267)</f>
        <v>0</v>
      </c>
      <c r="K267" s="311"/>
      <c r="L267" s="311"/>
    </row>
    <row r="268" spans="1:12" x14ac:dyDescent="0.2">
      <c r="A268" s="312" t="str">
        <f t="shared" si="31"/>
        <v/>
      </c>
      <c r="B268" s="313" t="str">
        <f t="shared" si="27"/>
        <v/>
      </c>
      <c r="C268" s="315" t="str">
        <f t="shared" si="32"/>
        <v/>
      </c>
      <c r="D268" s="315" t="str">
        <f t="shared" si="35"/>
        <v/>
      </c>
      <c r="E268" s="316" t="e">
        <f t="shared" si="28"/>
        <v>#VALUE!</v>
      </c>
      <c r="F268" s="315" t="e">
        <f t="shared" si="29"/>
        <v>#VALUE!</v>
      </c>
      <c r="G268" s="315" t="str">
        <f t="shared" si="33"/>
        <v/>
      </c>
      <c r="H268" s="315" t="str">
        <f t="shared" si="34"/>
        <v/>
      </c>
      <c r="I268" s="315" t="e">
        <f t="shared" si="30"/>
        <v>#VALUE!</v>
      </c>
      <c r="J268" s="315">
        <f>SUM($H$15:$H268)</f>
        <v>0</v>
      </c>
      <c r="K268" s="311"/>
      <c r="L268" s="311"/>
    </row>
    <row r="269" spans="1:12" x14ac:dyDescent="0.2">
      <c r="A269" s="312" t="str">
        <f t="shared" si="31"/>
        <v/>
      </c>
      <c r="B269" s="313" t="str">
        <f t="shared" si="27"/>
        <v/>
      </c>
      <c r="C269" s="315" t="str">
        <f t="shared" si="32"/>
        <v/>
      </c>
      <c r="D269" s="315" t="str">
        <f t="shared" si="35"/>
        <v/>
      </c>
      <c r="E269" s="316" t="e">
        <f t="shared" si="28"/>
        <v>#VALUE!</v>
      </c>
      <c r="F269" s="315" t="e">
        <f t="shared" si="29"/>
        <v>#VALUE!</v>
      </c>
      <c r="G269" s="315" t="str">
        <f t="shared" si="33"/>
        <v/>
      </c>
      <c r="H269" s="315" t="str">
        <f t="shared" si="34"/>
        <v/>
      </c>
      <c r="I269" s="315" t="e">
        <f t="shared" si="30"/>
        <v>#VALUE!</v>
      </c>
      <c r="J269" s="315">
        <f>SUM($H$15:$H269)</f>
        <v>0</v>
      </c>
      <c r="K269" s="311"/>
      <c r="L269" s="311"/>
    </row>
    <row r="270" spans="1:12" x14ac:dyDescent="0.2">
      <c r="A270" s="312" t="str">
        <f t="shared" si="31"/>
        <v/>
      </c>
      <c r="B270" s="313" t="str">
        <f t="shared" si="27"/>
        <v/>
      </c>
      <c r="C270" s="315" t="str">
        <f t="shared" si="32"/>
        <v/>
      </c>
      <c r="D270" s="315" t="str">
        <f t="shared" si="35"/>
        <v/>
      </c>
      <c r="E270" s="316" t="e">
        <f t="shared" si="28"/>
        <v>#VALUE!</v>
      </c>
      <c r="F270" s="315" t="e">
        <f t="shared" si="29"/>
        <v>#VALUE!</v>
      </c>
      <c r="G270" s="315" t="str">
        <f t="shared" si="33"/>
        <v/>
      </c>
      <c r="H270" s="315" t="str">
        <f t="shared" si="34"/>
        <v/>
      </c>
      <c r="I270" s="315" t="e">
        <f t="shared" si="30"/>
        <v>#VALUE!</v>
      </c>
      <c r="J270" s="315">
        <f>SUM($H$15:$H270)</f>
        <v>0</v>
      </c>
      <c r="K270" s="311"/>
      <c r="L270" s="311"/>
    </row>
    <row r="271" spans="1:12" x14ac:dyDescent="0.2">
      <c r="A271" s="312" t="str">
        <f t="shared" si="31"/>
        <v/>
      </c>
      <c r="B271" s="313" t="str">
        <f t="shared" ref="B271:B334" si="36">IF(Pay_Num&lt;&gt;"",DATE(YEAR(Loan_Start),MONTH(Loan_Start)+(Pay_Num)*12/Num_Pmt_Per_Year,DAY(Loan_Start)),"")</f>
        <v/>
      </c>
      <c r="C271" s="315" t="str">
        <f t="shared" si="32"/>
        <v/>
      </c>
      <c r="D271" s="315" t="str">
        <f t="shared" si="35"/>
        <v/>
      </c>
      <c r="E271" s="316" t="e">
        <f t="shared" ref="E271:E334" si="37">IF(AND(Pay_Num&lt;&gt;"",Sched_Pay+Scheduled_Extra_Payments&lt;Beg_Bal),Scheduled_Extra_Payments,IF(AND(Pay_Num&lt;&gt;"",Beg_Bal-Sched_Pay&gt;0),Beg_Bal-Sched_Pay,IF(Pay_Num&lt;&gt;"",0,"")))</f>
        <v>#VALUE!</v>
      </c>
      <c r="F271" s="315" t="e">
        <f t="shared" ref="F271:F334" si="38">IF(AND(Pay_Num&lt;&gt;"",Sched_Pay+Extra_Pay&lt;Beg_Bal),Sched_Pay+Extra_Pay,IF(Pay_Num&lt;&gt;"",Beg_Bal,""))</f>
        <v>#VALUE!</v>
      </c>
      <c r="G271" s="315" t="str">
        <f t="shared" si="33"/>
        <v/>
      </c>
      <c r="H271" s="315" t="str">
        <f t="shared" si="34"/>
        <v/>
      </c>
      <c r="I271" s="315" t="e">
        <f t="shared" ref="I271:I334" si="39">IF(AND(Pay_Num&lt;&gt;"",Sched_Pay+Extra_Pay&lt;Beg_Bal),Beg_Bal-Princ,IF(Pay_Num&lt;&gt;"",0,""))</f>
        <v>#VALUE!</v>
      </c>
      <c r="J271" s="315">
        <f>SUM($H$15:$H271)</f>
        <v>0</v>
      </c>
      <c r="K271" s="311"/>
      <c r="L271" s="311"/>
    </row>
    <row r="272" spans="1:12" x14ac:dyDescent="0.2">
      <c r="A272" s="312" t="str">
        <f t="shared" ref="A272:A335" si="40">IF(Values_Entered,A271+1,"")</f>
        <v/>
      </c>
      <c r="B272" s="313" t="str">
        <f t="shared" si="36"/>
        <v/>
      </c>
      <c r="C272" s="315" t="str">
        <f t="shared" ref="C272:C335" si="41">IF(Pay_Num&lt;&gt;"",I271,"")</f>
        <v/>
      </c>
      <c r="D272" s="315" t="str">
        <f t="shared" si="35"/>
        <v/>
      </c>
      <c r="E272" s="316" t="e">
        <f t="shared" si="37"/>
        <v>#VALUE!</v>
      </c>
      <c r="F272" s="315" t="e">
        <f t="shared" si="38"/>
        <v>#VALUE!</v>
      </c>
      <c r="G272" s="315" t="str">
        <f t="shared" ref="G272:G335" si="42">IF(Pay_Num&lt;&gt;"",Total_Pay-Int,"")</f>
        <v/>
      </c>
      <c r="H272" s="315" t="str">
        <f t="shared" ref="H272:H335" si="43">IF(Pay_Num&lt;&gt;"",Beg_Bal*Interest_Rate/Num_Pmt_Per_Year,"")</f>
        <v/>
      </c>
      <c r="I272" s="315" t="e">
        <f t="shared" si="39"/>
        <v>#VALUE!</v>
      </c>
      <c r="J272" s="315">
        <f>SUM($H$15:$H272)</f>
        <v>0</v>
      </c>
      <c r="K272" s="311"/>
      <c r="L272" s="311"/>
    </row>
    <row r="273" spans="1:12" x14ac:dyDescent="0.2">
      <c r="A273" s="312" t="str">
        <f t="shared" si="40"/>
        <v/>
      </c>
      <c r="B273" s="313" t="str">
        <f t="shared" si="36"/>
        <v/>
      </c>
      <c r="C273" s="315" t="str">
        <f t="shared" si="41"/>
        <v/>
      </c>
      <c r="D273" s="315" t="str">
        <f t="shared" ref="D273:D336" si="44">IF(Pay_Num&lt;&gt;"",Scheduled_Monthly_Payment,"")</f>
        <v/>
      </c>
      <c r="E273" s="316" t="e">
        <f t="shared" si="37"/>
        <v>#VALUE!</v>
      </c>
      <c r="F273" s="315" t="e">
        <f t="shared" si="38"/>
        <v>#VALUE!</v>
      </c>
      <c r="G273" s="315" t="str">
        <f t="shared" si="42"/>
        <v/>
      </c>
      <c r="H273" s="315" t="str">
        <f t="shared" si="43"/>
        <v/>
      </c>
      <c r="I273" s="315" t="e">
        <f t="shared" si="39"/>
        <v>#VALUE!</v>
      </c>
      <c r="J273" s="315">
        <f>SUM($H$15:$H273)</f>
        <v>0</v>
      </c>
      <c r="K273" s="311"/>
      <c r="L273" s="311"/>
    </row>
    <row r="274" spans="1:12" x14ac:dyDescent="0.2">
      <c r="A274" s="312" t="str">
        <f t="shared" si="40"/>
        <v/>
      </c>
      <c r="B274" s="313" t="str">
        <f t="shared" si="36"/>
        <v/>
      </c>
      <c r="C274" s="315" t="str">
        <f t="shared" si="41"/>
        <v/>
      </c>
      <c r="D274" s="315" t="str">
        <f t="shared" si="44"/>
        <v/>
      </c>
      <c r="E274" s="316" t="e">
        <f t="shared" si="37"/>
        <v>#VALUE!</v>
      </c>
      <c r="F274" s="315" t="e">
        <f t="shared" si="38"/>
        <v>#VALUE!</v>
      </c>
      <c r="G274" s="315" t="str">
        <f t="shared" si="42"/>
        <v/>
      </c>
      <c r="H274" s="315" t="str">
        <f t="shared" si="43"/>
        <v/>
      </c>
      <c r="I274" s="315" t="e">
        <f t="shared" si="39"/>
        <v>#VALUE!</v>
      </c>
      <c r="J274" s="315">
        <f>SUM($H$15:$H274)</f>
        <v>0</v>
      </c>
      <c r="K274" s="311"/>
      <c r="L274" s="311"/>
    </row>
    <row r="275" spans="1:12" x14ac:dyDescent="0.2">
      <c r="A275" s="312" t="str">
        <f t="shared" si="40"/>
        <v/>
      </c>
      <c r="B275" s="313" t="str">
        <f t="shared" si="36"/>
        <v/>
      </c>
      <c r="C275" s="315" t="str">
        <f t="shared" si="41"/>
        <v/>
      </c>
      <c r="D275" s="315" t="str">
        <f t="shared" si="44"/>
        <v/>
      </c>
      <c r="E275" s="316" t="e">
        <f t="shared" si="37"/>
        <v>#VALUE!</v>
      </c>
      <c r="F275" s="315" t="e">
        <f t="shared" si="38"/>
        <v>#VALUE!</v>
      </c>
      <c r="G275" s="315" t="str">
        <f t="shared" si="42"/>
        <v/>
      </c>
      <c r="H275" s="315" t="str">
        <f t="shared" si="43"/>
        <v/>
      </c>
      <c r="I275" s="315" t="e">
        <f t="shared" si="39"/>
        <v>#VALUE!</v>
      </c>
      <c r="J275" s="315">
        <f>SUM($H$15:$H275)</f>
        <v>0</v>
      </c>
      <c r="K275" s="311"/>
      <c r="L275" s="311"/>
    </row>
    <row r="276" spans="1:12" x14ac:dyDescent="0.2">
      <c r="A276" s="312" t="str">
        <f t="shared" si="40"/>
        <v/>
      </c>
      <c r="B276" s="313" t="str">
        <f t="shared" si="36"/>
        <v/>
      </c>
      <c r="C276" s="315" t="str">
        <f t="shared" si="41"/>
        <v/>
      </c>
      <c r="D276" s="315" t="str">
        <f t="shared" si="44"/>
        <v/>
      </c>
      <c r="E276" s="316" t="e">
        <f t="shared" si="37"/>
        <v>#VALUE!</v>
      </c>
      <c r="F276" s="315" t="e">
        <f t="shared" si="38"/>
        <v>#VALUE!</v>
      </c>
      <c r="G276" s="315" t="str">
        <f t="shared" si="42"/>
        <v/>
      </c>
      <c r="H276" s="315" t="str">
        <f t="shared" si="43"/>
        <v/>
      </c>
      <c r="I276" s="315" t="e">
        <f t="shared" si="39"/>
        <v>#VALUE!</v>
      </c>
      <c r="J276" s="315">
        <f>SUM($H$15:$H276)</f>
        <v>0</v>
      </c>
      <c r="K276" s="311"/>
      <c r="L276" s="311"/>
    </row>
    <row r="277" spans="1:12" x14ac:dyDescent="0.2">
      <c r="A277" s="312" t="str">
        <f t="shared" si="40"/>
        <v/>
      </c>
      <c r="B277" s="313" t="str">
        <f t="shared" si="36"/>
        <v/>
      </c>
      <c r="C277" s="315" t="str">
        <f t="shared" si="41"/>
        <v/>
      </c>
      <c r="D277" s="315" t="str">
        <f t="shared" si="44"/>
        <v/>
      </c>
      <c r="E277" s="316" t="e">
        <f t="shared" si="37"/>
        <v>#VALUE!</v>
      </c>
      <c r="F277" s="315" t="e">
        <f t="shared" si="38"/>
        <v>#VALUE!</v>
      </c>
      <c r="G277" s="315" t="str">
        <f t="shared" si="42"/>
        <v/>
      </c>
      <c r="H277" s="315" t="str">
        <f t="shared" si="43"/>
        <v/>
      </c>
      <c r="I277" s="315" t="e">
        <f t="shared" si="39"/>
        <v>#VALUE!</v>
      </c>
      <c r="J277" s="315">
        <f>SUM($H$15:$H277)</f>
        <v>0</v>
      </c>
      <c r="K277" s="311"/>
      <c r="L277" s="311"/>
    </row>
    <row r="278" spans="1:12" x14ac:dyDescent="0.2">
      <c r="A278" s="312" t="str">
        <f t="shared" si="40"/>
        <v/>
      </c>
      <c r="B278" s="313" t="str">
        <f t="shared" si="36"/>
        <v/>
      </c>
      <c r="C278" s="315" t="str">
        <f t="shared" si="41"/>
        <v/>
      </c>
      <c r="D278" s="315" t="str">
        <f t="shared" si="44"/>
        <v/>
      </c>
      <c r="E278" s="316" t="e">
        <f t="shared" si="37"/>
        <v>#VALUE!</v>
      </c>
      <c r="F278" s="315" t="e">
        <f t="shared" si="38"/>
        <v>#VALUE!</v>
      </c>
      <c r="G278" s="315" t="str">
        <f t="shared" si="42"/>
        <v/>
      </c>
      <c r="H278" s="315" t="str">
        <f t="shared" si="43"/>
        <v/>
      </c>
      <c r="I278" s="315" t="e">
        <f t="shared" si="39"/>
        <v>#VALUE!</v>
      </c>
      <c r="J278" s="315">
        <f>SUM($H$15:$H278)</f>
        <v>0</v>
      </c>
      <c r="K278" s="311"/>
      <c r="L278" s="311"/>
    </row>
    <row r="279" spans="1:12" x14ac:dyDescent="0.2">
      <c r="A279" s="312" t="str">
        <f t="shared" si="40"/>
        <v/>
      </c>
      <c r="B279" s="313" t="str">
        <f t="shared" si="36"/>
        <v/>
      </c>
      <c r="C279" s="315" t="str">
        <f t="shared" si="41"/>
        <v/>
      </c>
      <c r="D279" s="315" t="str">
        <f t="shared" si="44"/>
        <v/>
      </c>
      <c r="E279" s="316" t="e">
        <f t="shared" si="37"/>
        <v>#VALUE!</v>
      </c>
      <c r="F279" s="315" t="e">
        <f t="shared" si="38"/>
        <v>#VALUE!</v>
      </c>
      <c r="G279" s="315" t="str">
        <f t="shared" si="42"/>
        <v/>
      </c>
      <c r="H279" s="315" t="str">
        <f t="shared" si="43"/>
        <v/>
      </c>
      <c r="I279" s="315" t="e">
        <f t="shared" si="39"/>
        <v>#VALUE!</v>
      </c>
      <c r="J279" s="315">
        <f>SUM($H$15:$H279)</f>
        <v>0</v>
      </c>
      <c r="K279" s="311"/>
      <c r="L279" s="311"/>
    </row>
    <row r="280" spans="1:12" x14ac:dyDescent="0.2">
      <c r="A280" s="312" t="str">
        <f t="shared" si="40"/>
        <v/>
      </c>
      <c r="B280" s="313" t="str">
        <f t="shared" si="36"/>
        <v/>
      </c>
      <c r="C280" s="315" t="str">
        <f t="shared" si="41"/>
        <v/>
      </c>
      <c r="D280" s="315" t="str">
        <f t="shared" si="44"/>
        <v/>
      </c>
      <c r="E280" s="316" t="e">
        <f t="shared" si="37"/>
        <v>#VALUE!</v>
      </c>
      <c r="F280" s="315" t="e">
        <f t="shared" si="38"/>
        <v>#VALUE!</v>
      </c>
      <c r="G280" s="315" t="str">
        <f t="shared" si="42"/>
        <v/>
      </c>
      <c r="H280" s="315" t="str">
        <f t="shared" si="43"/>
        <v/>
      </c>
      <c r="I280" s="315" t="e">
        <f t="shared" si="39"/>
        <v>#VALUE!</v>
      </c>
      <c r="J280" s="315">
        <f>SUM($H$15:$H280)</f>
        <v>0</v>
      </c>
      <c r="K280" s="311"/>
      <c r="L280" s="311"/>
    </row>
    <row r="281" spans="1:12" x14ac:dyDescent="0.2">
      <c r="A281" s="312" t="str">
        <f t="shared" si="40"/>
        <v/>
      </c>
      <c r="B281" s="313" t="str">
        <f t="shared" si="36"/>
        <v/>
      </c>
      <c r="C281" s="315" t="str">
        <f t="shared" si="41"/>
        <v/>
      </c>
      <c r="D281" s="315" t="str">
        <f t="shared" si="44"/>
        <v/>
      </c>
      <c r="E281" s="316" t="e">
        <f t="shared" si="37"/>
        <v>#VALUE!</v>
      </c>
      <c r="F281" s="315" t="e">
        <f t="shared" si="38"/>
        <v>#VALUE!</v>
      </c>
      <c r="G281" s="315" t="str">
        <f t="shared" si="42"/>
        <v/>
      </c>
      <c r="H281" s="315" t="str">
        <f t="shared" si="43"/>
        <v/>
      </c>
      <c r="I281" s="315" t="e">
        <f t="shared" si="39"/>
        <v>#VALUE!</v>
      </c>
      <c r="J281" s="315">
        <f>SUM($H$15:$H281)</f>
        <v>0</v>
      </c>
      <c r="K281" s="311"/>
      <c r="L281" s="311"/>
    </row>
    <row r="282" spans="1:12" x14ac:dyDescent="0.2">
      <c r="A282" s="312" t="str">
        <f t="shared" si="40"/>
        <v/>
      </c>
      <c r="B282" s="313" t="str">
        <f t="shared" si="36"/>
        <v/>
      </c>
      <c r="C282" s="315" t="str">
        <f t="shared" si="41"/>
        <v/>
      </c>
      <c r="D282" s="315" t="str">
        <f t="shared" si="44"/>
        <v/>
      </c>
      <c r="E282" s="316" t="e">
        <f t="shared" si="37"/>
        <v>#VALUE!</v>
      </c>
      <c r="F282" s="315" t="e">
        <f t="shared" si="38"/>
        <v>#VALUE!</v>
      </c>
      <c r="G282" s="315" t="str">
        <f t="shared" si="42"/>
        <v/>
      </c>
      <c r="H282" s="315" t="str">
        <f t="shared" si="43"/>
        <v/>
      </c>
      <c r="I282" s="315" t="e">
        <f t="shared" si="39"/>
        <v>#VALUE!</v>
      </c>
      <c r="J282" s="315">
        <f>SUM($H$15:$H282)</f>
        <v>0</v>
      </c>
      <c r="K282" s="311"/>
      <c r="L282" s="311"/>
    </row>
    <row r="283" spans="1:12" x14ac:dyDescent="0.2">
      <c r="A283" s="312" t="str">
        <f t="shared" si="40"/>
        <v/>
      </c>
      <c r="B283" s="313" t="str">
        <f t="shared" si="36"/>
        <v/>
      </c>
      <c r="C283" s="315" t="str">
        <f t="shared" si="41"/>
        <v/>
      </c>
      <c r="D283" s="315" t="str">
        <f t="shared" si="44"/>
        <v/>
      </c>
      <c r="E283" s="316" t="e">
        <f t="shared" si="37"/>
        <v>#VALUE!</v>
      </c>
      <c r="F283" s="315" t="e">
        <f t="shared" si="38"/>
        <v>#VALUE!</v>
      </c>
      <c r="G283" s="315" t="str">
        <f t="shared" si="42"/>
        <v/>
      </c>
      <c r="H283" s="315" t="str">
        <f t="shared" si="43"/>
        <v/>
      </c>
      <c r="I283" s="315" t="e">
        <f t="shared" si="39"/>
        <v>#VALUE!</v>
      </c>
      <c r="J283" s="315">
        <f>SUM($H$15:$H283)</f>
        <v>0</v>
      </c>
      <c r="K283" s="311"/>
      <c r="L283" s="311"/>
    </row>
    <row r="284" spans="1:12" x14ac:dyDescent="0.2">
      <c r="A284" s="312" t="str">
        <f t="shared" si="40"/>
        <v/>
      </c>
      <c r="B284" s="313" t="str">
        <f t="shared" si="36"/>
        <v/>
      </c>
      <c r="C284" s="315" t="str">
        <f t="shared" si="41"/>
        <v/>
      </c>
      <c r="D284" s="315" t="str">
        <f t="shared" si="44"/>
        <v/>
      </c>
      <c r="E284" s="316" t="e">
        <f t="shared" si="37"/>
        <v>#VALUE!</v>
      </c>
      <c r="F284" s="315" t="e">
        <f t="shared" si="38"/>
        <v>#VALUE!</v>
      </c>
      <c r="G284" s="315" t="str">
        <f t="shared" si="42"/>
        <v/>
      </c>
      <c r="H284" s="315" t="str">
        <f t="shared" si="43"/>
        <v/>
      </c>
      <c r="I284" s="315" t="e">
        <f t="shared" si="39"/>
        <v>#VALUE!</v>
      </c>
      <c r="J284" s="315">
        <f>SUM($H$15:$H284)</f>
        <v>0</v>
      </c>
      <c r="K284" s="311"/>
      <c r="L284" s="311"/>
    </row>
    <row r="285" spans="1:12" x14ac:dyDescent="0.2">
      <c r="A285" s="312" t="str">
        <f t="shared" si="40"/>
        <v/>
      </c>
      <c r="B285" s="313" t="str">
        <f t="shared" si="36"/>
        <v/>
      </c>
      <c r="C285" s="315" t="str">
        <f t="shared" si="41"/>
        <v/>
      </c>
      <c r="D285" s="315" t="str">
        <f t="shared" si="44"/>
        <v/>
      </c>
      <c r="E285" s="316" t="e">
        <f t="shared" si="37"/>
        <v>#VALUE!</v>
      </c>
      <c r="F285" s="315" t="e">
        <f t="shared" si="38"/>
        <v>#VALUE!</v>
      </c>
      <c r="G285" s="315" t="str">
        <f t="shared" si="42"/>
        <v/>
      </c>
      <c r="H285" s="315" t="str">
        <f t="shared" si="43"/>
        <v/>
      </c>
      <c r="I285" s="315" t="e">
        <f t="shared" si="39"/>
        <v>#VALUE!</v>
      </c>
      <c r="J285" s="315">
        <f>SUM($H$15:$H285)</f>
        <v>0</v>
      </c>
      <c r="K285" s="311"/>
      <c r="L285" s="311"/>
    </row>
    <row r="286" spans="1:12" x14ac:dyDescent="0.2">
      <c r="A286" s="312" t="str">
        <f t="shared" si="40"/>
        <v/>
      </c>
      <c r="B286" s="313" t="str">
        <f t="shared" si="36"/>
        <v/>
      </c>
      <c r="C286" s="315" t="str">
        <f t="shared" si="41"/>
        <v/>
      </c>
      <c r="D286" s="315" t="str">
        <f t="shared" si="44"/>
        <v/>
      </c>
      <c r="E286" s="316" t="e">
        <f t="shared" si="37"/>
        <v>#VALUE!</v>
      </c>
      <c r="F286" s="315" t="e">
        <f t="shared" si="38"/>
        <v>#VALUE!</v>
      </c>
      <c r="G286" s="315" t="str">
        <f t="shared" si="42"/>
        <v/>
      </c>
      <c r="H286" s="315" t="str">
        <f t="shared" si="43"/>
        <v/>
      </c>
      <c r="I286" s="315" t="e">
        <f t="shared" si="39"/>
        <v>#VALUE!</v>
      </c>
      <c r="J286" s="315">
        <f>SUM($H$15:$H286)</f>
        <v>0</v>
      </c>
      <c r="K286" s="311"/>
      <c r="L286" s="311"/>
    </row>
    <row r="287" spans="1:12" x14ac:dyDescent="0.2">
      <c r="A287" s="312" t="str">
        <f t="shared" si="40"/>
        <v/>
      </c>
      <c r="B287" s="313" t="str">
        <f t="shared" si="36"/>
        <v/>
      </c>
      <c r="C287" s="315" t="str">
        <f t="shared" si="41"/>
        <v/>
      </c>
      <c r="D287" s="315" t="str">
        <f t="shared" si="44"/>
        <v/>
      </c>
      <c r="E287" s="316" t="e">
        <f t="shared" si="37"/>
        <v>#VALUE!</v>
      </c>
      <c r="F287" s="315" t="e">
        <f t="shared" si="38"/>
        <v>#VALUE!</v>
      </c>
      <c r="G287" s="315" t="str">
        <f t="shared" si="42"/>
        <v/>
      </c>
      <c r="H287" s="315" t="str">
        <f t="shared" si="43"/>
        <v/>
      </c>
      <c r="I287" s="315" t="e">
        <f t="shared" si="39"/>
        <v>#VALUE!</v>
      </c>
      <c r="J287" s="315">
        <f>SUM($H$15:$H287)</f>
        <v>0</v>
      </c>
      <c r="K287" s="311"/>
      <c r="L287" s="311"/>
    </row>
    <row r="288" spans="1:12" x14ac:dyDescent="0.2">
      <c r="A288" s="312" t="str">
        <f t="shared" si="40"/>
        <v/>
      </c>
      <c r="B288" s="313" t="str">
        <f t="shared" si="36"/>
        <v/>
      </c>
      <c r="C288" s="315" t="str">
        <f t="shared" si="41"/>
        <v/>
      </c>
      <c r="D288" s="315" t="str">
        <f t="shared" si="44"/>
        <v/>
      </c>
      <c r="E288" s="316" t="e">
        <f t="shared" si="37"/>
        <v>#VALUE!</v>
      </c>
      <c r="F288" s="315" t="e">
        <f t="shared" si="38"/>
        <v>#VALUE!</v>
      </c>
      <c r="G288" s="315" t="str">
        <f t="shared" si="42"/>
        <v/>
      </c>
      <c r="H288" s="315" t="str">
        <f t="shared" si="43"/>
        <v/>
      </c>
      <c r="I288" s="315" t="e">
        <f t="shared" si="39"/>
        <v>#VALUE!</v>
      </c>
      <c r="J288" s="315">
        <f>SUM($H$15:$H288)</f>
        <v>0</v>
      </c>
      <c r="K288" s="311"/>
      <c r="L288" s="311"/>
    </row>
    <row r="289" spans="1:12" x14ac:dyDescent="0.2">
      <c r="A289" s="312" t="str">
        <f t="shared" si="40"/>
        <v/>
      </c>
      <c r="B289" s="313" t="str">
        <f t="shared" si="36"/>
        <v/>
      </c>
      <c r="C289" s="315" t="str">
        <f t="shared" si="41"/>
        <v/>
      </c>
      <c r="D289" s="315" t="str">
        <f t="shared" si="44"/>
        <v/>
      </c>
      <c r="E289" s="316" t="e">
        <f t="shared" si="37"/>
        <v>#VALUE!</v>
      </c>
      <c r="F289" s="315" t="e">
        <f t="shared" si="38"/>
        <v>#VALUE!</v>
      </c>
      <c r="G289" s="315" t="str">
        <f t="shared" si="42"/>
        <v/>
      </c>
      <c r="H289" s="315" t="str">
        <f t="shared" si="43"/>
        <v/>
      </c>
      <c r="I289" s="315" t="e">
        <f t="shared" si="39"/>
        <v>#VALUE!</v>
      </c>
      <c r="J289" s="315">
        <f>SUM($H$15:$H289)</f>
        <v>0</v>
      </c>
      <c r="K289" s="311"/>
      <c r="L289" s="311"/>
    </row>
    <row r="290" spans="1:12" x14ac:dyDescent="0.2">
      <c r="A290" s="312" t="str">
        <f t="shared" si="40"/>
        <v/>
      </c>
      <c r="B290" s="313" t="str">
        <f t="shared" si="36"/>
        <v/>
      </c>
      <c r="C290" s="315" t="str">
        <f t="shared" si="41"/>
        <v/>
      </c>
      <c r="D290" s="315" t="str">
        <f t="shared" si="44"/>
        <v/>
      </c>
      <c r="E290" s="316" t="e">
        <f t="shared" si="37"/>
        <v>#VALUE!</v>
      </c>
      <c r="F290" s="315" t="e">
        <f t="shared" si="38"/>
        <v>#VALUE!</v>
      </c>
      <c r="G290" s="315" t="str">
        <f t="shared" si="42"/>
        <v/>
      </c>
      <c r="H290" s="315" t="str">
        <f t="shared" si="43"/>
        <v/>
      </c>
      <c r="I290" s="315" t="e">
        <f t="shared" si="39"/>
        <v>#VALUE!</v>
      </c>
      <c r="J290" s="315">
        <f>SUM($H$15:$H290)</f>
        <v>0</v>
      </c>
      <c r="K290" s="311"/>
      <c r="L290" s="311"/>
    </row>
    <row r="291" spans="1:12" x14ac:dyDescent="0.2">
      <c r="A291" s="312" t="str">
        <f t="shared" si="40"/>
        <v/>
      </c>
      <c r="B291" s="313" t="str">
        <f t="shared" si="36"/>
        <v/>
      </c>
      <c r="C291" s="315" t="str">
        <f t="shared" si="41"/>
        <v/>
      </c>
      <c r="D291" s="315" t="str">
        <f t="shared" si="44"/>
        <v/>
      </c>
      <c r="E291" s="316" t="e">
        <f t="shared" si="37"/>
        <v>#VALUE!</v>
      </c>
      <c r="F291" s="315" t="e">
        <f t="shared" si="38"/>
        <v>#VALUE!</v>
      </c>
      <c r="G291" s="315" t="str">
        <f t="shared" si="42"/>
        <v/>
      </c>
      <c r="H291" s="315" t="str">
        <f t="shared" si="43"/>
        <v/>
      </c>
      <c r="I291" s="315" t="e">
        <f t="shared" si="39"/>
        <v>#VALUE!</v>
      </c>
      <c r="J291" s="315">
        <f>SUM($H$15:$H291)</f>
        <v>0</v>
      </c>
      <c r="K291" s="311"/>
      <c r="L291" s="311"/>
    </row>
    <row r="292" spans="1:12" x14ac:dyDescent="0.2">
      <c r="A292" s="312" t="str">
        <f t="shared" si="40"/>
        <v/>
      </c>
      <c r="B292" s="313" t="str">
        <f t="shared" si="36"/>
        <v/>
      </c>
      <c r="C292" s="315" t="str">
        <f t="shared" si="41"/>
        <v/>
      </c>
      <c r="D292" s="315" t="str">
        <f t="shared" si="44"/>
        <v/>
      </c>
      <c r="E292" s="316" t="e">
        <f t="shared" si="37"/>
        <v>#VALUE!</v>
      </c>
      <c r="F292" s="315" t="e">
        <f t="shared" si="38"/>
        <v>#VALUE!</v>
      </c>
      <c r="G292" s="315" t="str">
        <f t="shared" si="42"/>
        <v/>
      </c>
      <c r="H292" s="315" t="str">
        <f t="shared" si="43"/>
        <v/>
      </c>
      <c r="I292" s="315" t="e">
        <f t="shared" si="39"/>
        <v>#VALUE!</v>
      </c>
      <c r="J292" s="315">
        <f>SUM($H$15:$H292)</f>
        <v>0</v>
      </c>
      <c r="K292" s="311"/>
      <c r="L292" s="311"/>
    </row>
    <row r="293" spans="1:12" x14ac:dyDescent="0.2">
      <c r="A293" s="312" t="str">
        <f t="shared" si="40"/>
        <v/>
      </c>
      <c r="B293" s="313" t="str">
        <f t="shared" si="36"/>
        <v/>
      </c>
      <c r="C293" s="315" t="str">
        <f t="shared" si="41"/>
        <v/>
      </c>
      <c r="D293" s="315" t="str">
        <f t="shared" si="44"/>
        <v/>
      </c>
      <c r="E293" s="316" t="e">
        <f t="shared" si="37"/>
        <v>#VALUE!</v>
      </c>
      <c r="F293" s="315" t="e">
        <f t="shared" si="38"/>
        <v>#VALUE!</v>
      </c>
      <c r="G293" s="315" t="str">
        <f t="shared" si="42"/>
        <v/>
      </c>
      <c r="H293" s="315" t="str">
        <f t="shared" si="43"/>
        <v/>
      </c>
      <c r="I293" s="315" t="e">
        <f t="shared" si="39"/>
        <v>#VALUE!</v>
      </c>
      <c r="J293" s="315">
        <f>SUM($H$15:$H293)</f>
        <v>0</v>
      </c>
      <c r="K293" s="311"/>
      <c r="L293" s="311"/>
    </row>
    <row r="294" spans="1:12" x14ac:dyDescent="0.2">
      <c r="A294" s="312" t="str">
        <f t="shared" si="40"/>
        <v/>
      </c>
      <c r="B294" s="313" t="str">
        <f t="shared" si="36"/>
        <v/>
      </c>
      <c r="C294" s="315" t="str">
        <f t="shared" si="41"/>
        <v/>
      </c>
      <c r="D294" s="315" t="str">
        <f t="shared" si="44"/>
        <v/>
      </c>
      <c r="E294" s="316" t="e">
        <f t="shared" si="37"/>
        <v>#VALUE!</v>
      </c>
      <c r="F294" s="315" t="e">
        <f t="shared" si="38"/>
        <v>#VALUE!</v>
      </c>
      <c r="G294" s="315" t="str">
        <f t="shared" si="42"/>
        <v/>
      </c>
      <c r="H294" s="315" t="str">
        <f t="shared" si="43"/>
        <v/>
      </c>
      <c r="I294" s="315" t="e">
        <f t="shared" si="39"/>
        <v>#VALUE!</v>
      </c>
      <c r="J294" s="315">
        <f>SUM($H$15:$H294)</f>
        <v>0</v>
      </c>
      <c r="K294" s="311"/>
      <c r="L294" s="311"/>
    </row>
    <row r="295" spans="1:12" x14ac:dyDescent="0.2">
      <c r="A295" s="312" t="str">
        <f t="shared" si="40"/>
        <v/>
      </c>
      <c r="B295" s="313" t="str">
        <f t="shared" si="36"/>
        <v/>
      </c>
      <c r="C295" s="315" t="str">
        <f t="shared" si="41"/>
        <v/>
      </c>
      <c r="D295" s="315" t="str">
        <f t="shared" si="44"/>
        <v/>
      </c>
      <c r="E295" s="316" t="e">
        <f t="shared" si="37"/>
        <v>#VALUE!</v>
      </c>
      <c r="F295" s="315" t="e">
        <f t="shared" si="38"/>
        <v>#VALUE!</v>
      </c>
      <c r="G295" s="315" t="str">
        <f t="shared" si="42"/>
        <v/>
      </c>
      <c r="H295" s="315" t="str">
        <f t="shared" si="43"/>
        <v/>
      </c>
      <c r="I295" s="315" t="e">
        <f t="shared" si="39"/>
        <v>#VALUE!</v>
      </c>
      <c r="J295" s="315">
        <f>SUM($H$15:$H295)</f>
        <v>0</v>
      </c>
      <c r="K295" s="311"/>
      <c r="L295" s="311"/>
    </row>
    <row r="296" spans="1:12" x14ac:dyDescent="0.2">
      <c r="A296" s="312" t="str">
        <f t="shared" si="40"/>
        <v/>
      </c>
      <c r="B296" s="313" t="str">
        <f t="shared" si="36"/>
        <v/>
      </c>
      <c r="C296" s="315" t="str">
        <f t="shared" si="41"/>
        <v/>
      </c>
      <c r="D296" s="315" t="str">
        <f t="shared" si="44"/>
        <v/>
      </c>
      <c r="E296" s="316" t="e">
        <f t="shared" si="37"/>
        <v>#VALUE!</v>
      </c>
      <c r="F296" s="315" t="e">
        <f t="shared" si="38"/>
        <v>#VALUE!</v>
      </c>
      <c r="G296" s="315" t="str">
        <f t="shared" si="42"/>
        <v/>
      </c>
      <c r="H296" s="315" t="str">
        <f t="shared" si="43"/>
        <v/>
      </c>
      <c r="I296" s="315" t="e">
        <f t="shared" si="39"/>
        <v>#VALUE!</v>
      </c>
      <c r="J296" s="315">
        <f>SUM($H$15:$H296)</f>
        <v>0</v>
      </c>
      <c r="K296" s="311"/>
      <c r="L296" s="311"/>
    </row>
    <row r="297" spans="1:12" x14ac:dyDescent="0.2">
      <c r="A297" s="312" t="str">
        <f t="shared" si="40"/>
        <v/>
      </c>
      <c r="B297" s="313" t="str">
        <f t="shared" si="36"/>
        <v/>
      </c>
      <c r="C297" s="315" t="str">
        <f t="shared" si="41"/>
        <v/>
      </c>
      <c r="D297" s="315" t="str">
        <f t="shared" si="44"/>
        <v/>
      </c>
      <c r="E297" s="316" t="e">
        <f t="shared" si="37"/>
        <v>#VALUE!</v>
      </c>
      <c r="F297" s="315" t="e">
        <f t="shared" si="38"/>
        <v>#VALUE!</v>
      </c>
      <c r="G297" s="315" t="str">
        <f t="shared" si="42"/>
        <v/>
      </c>
      <c r="H297" s="315" t="str">
        <f t="shared" si="43"/>
        <v/>
      </c>
      <c r="I297" s="315" t="e">
        <f t="shared" si="39"/>
        <v>#VALUE!</v>
      </c>
      <c r="J297" s="315">
        <f>SUM($H$15:$H297)</f>
        <v>0</v>
      </c>
      <c r="K297" s="311"/>
      <c r="L297" s="311"/>
    </row>
    <row r="298" spans="1:12" x14ac:dyDescent="0.2">
      <c r="A298" s="312" t="str">
        <f t="shared" si="40"/>
        <v/>
      </c>
      <c r="B298" s="313" t="str">
        <f t="shared" si="36"/>
        <v/>
      </c>
      <c r="C298" s="315" t="str">
        <f t="shared" si="41"/>
        <v/>
      </c>
      <c r="D298" s="315" t="str">
        <f t="shared" si="44"/>
        <v/>
      </c>
      <c r="E298" s="316" t="e">
        <f t="shared" si="37"/>
        <v>#VALUE!</v>
      </c>
      <c r="F298" s="315" t="e">
        <f t="shared" si="38"/>
        <v>#VALUE!</v>
      </c>
      <c r="G298" s="315" t="str">
        <f t="shared" si="42"/>
        <v/>
      </c>
      <c r="H298" s="315" t="str">
        <f t="shared" si="43"/>
        <v/>
      </c>
      <c r="I298" s="315" t="e">
        <f t="shared" si="39"/>
        <v>#VALUE!</v>
      </c>
      <c r="J298" s="315">
        <f>SUM($H$15:$H298)</f>
        <v>0</v>
      </c>
      <c r="K298" s="311"/>
      <c r="L298" s="311"/>
    </row>
    <row r="299" spans="1:12" x14ac:dyDescent="0.2">
      <c r="A299" s="312" t="str">
        <f t="shared" si="40"/>
        <v/>
      </c>
      <c r="B299" s="313" t="str">
        <f t="shared" si="36"/>
        <v/>
      </c>
      <c r="C299" s="315" t="str">
        <f t="shared" si="41"/>
        <v/>
      </c>
      <c r="D299" s="315" t="str">
        <f t="shared" si="44"/>
        <v/>
      </c>
      <c r="E299" s="316" t="e">
        <f t="shared" si="37"/>
        <v>#VALUE!</v>
      </c>
      <c r="F299" s="315" t="e">
        <f t="shared" si="38"/>
        <v>#VALUE!</v>
      </c>
      <c r="G299" s="315" t="str">
        <f t="shared" si="42"/>
        <v/>
      </c>
      <c r="H299" s="315" t="str">
        <f t="shared" si="43"/>
        <v/>
      </c>
      <c r="I299" s="315" t="e">
        <f t="shared" si="39"/>
        <v>#VALUE!</v>
      </c>
      <c r="J299" s="315">
        <f>SUM($H$15:$H299)</f>
        <v>0</v>
      </c>
      <c r="K299" s="311"/>
      <c r="L299" s="311"/>
    </row>
    <row r="300" spans="1:12" x14ac:dyDescent="0.2">
      <c r="A300" s="312" t="str">
        <f t="shared" si="40"/>
        <v/>
      </c>
      <c r="B300" s="313" t="str">
        <f t="shared" si="36"/>
        <v/>
      </c>
      <c r="C300" s="315" t="str">
        <f t="shared" si="41"/>
        <v/>
      </c>
      <c r="D300" s="315" t="str">
        <f t="shared" si="44"/>
        <v/>
      </c>
      <c r="E300" s="316" t="e">
        <f t="shared" si="37"/>
        <v>#VALUE!</v>
      </c>
      <c r="F300" s="315" t="e">
        <f t="shared" si="38"/>
        <v>#VALUE!</v>
      </c>
      <c r="G300" s="315" t="str">
        <f t="shared" si="42"/>
        <v/>
      </c>
      <c r="H300" s="315" t="str">
        <f t="shared" si="43"/>
        <v/>
      </c>
      <c r="I300" s="315" t="e">
        <f t="shared" si="39"/>
        <v>#VALUE!</v>
      </c>
      <c r="J300" s="315">
        <f>SUM($H$15:$H300)</f>
        <v>0</v>
      </c>
      <c r="K300" s="311"/>
      <c r="L300" s="311"/>
    </row>
    <row r="301" spans="1:12" x14ac:dyDescent="0.2">
      <c r="A301" s="312" t="str">
        <f t="shared" si="40"/>
        <v/>
      </c>
      <c r="B301" s="313" t="str">
        <f t="shared" si="36"/>
        <v/>
      </c>
      <c r="C301" s="315" t="str">
        <f t="shared" si="41"/>
        <v/>
      </c>
      <c r="D301" s="315" t="str">
        <f t="shared" si="44"/>
        <v/>
      </c>
      <c r="E301" s="316" t="e">
        <f t="shared" si="37"/>
        <v>#VALUE!</v>
      </c>
      <c r="F301" s="315" t="e">
        <f t="shared" si="38"/>
        <v>#VALUE!</v>
      </c>
      <c r="G301" s="315" t="str">
        <f t="shared" si="42"/>
        <v/>
      </c>
      <c r="H301" s="315" t="str">
        <f t="shared" si="43"/>
        <v/>
      </c>
      <c r="I301" s="315" t="e">
        <f t="shared" si="39"/>
        <v>#VALUE!</v>
      </c>
      <c r="J301" s="315">
        <f>SUM($H$15:$H301)</f>
        <v>0</v>
      </c>
      <c r="K301" s="311"/>
      <c r="L301" s="311"/>
    </row>
    <row r="302" spans="1:12" x14ac:dyDescent="0.2">
      <c r="A302" s="312" t="str">
        <f t="shared" si="40"/>
        <v/>
      </c>
      <c r="B302" s="313" t="str">
        <f t="shared" si="36"/>
        <v/>
      </c>
      <c r="C302" s="315" t="str">
        <f t="shared" si="41"/>
        <v/>
      </c>
      <c r="D302" s="315" t="str">
        <f t="shared" si="44"/>
        <v/>
      </c>
      <c r="E302" s="316" t="e">
        <f t="shared" si="37"/>
        <v>#VALUE!</v>
      </c>
      <c r="F302" s="315" t="e">
        <f t="shared" si="38"/>
        <v>#VALUE!</v>
      </c>
      <c r="G302" s="315" t="str">
        <f t="shared" si="42"/>
        <v/>
      </c>
      <c r="H302" s="315" t="str">
        <f t="shared" si="43"/>
        <v/>
      </c>
      <c r="I302" s="315" t="e">
        <f t="shared" si="39"/>
        <v>#VALUE!</v>
      </c>
      <c r="J302" s="315">
        <f>SUM($H$15:$H302)</f>
        <v>0</v>
      </c>
      <c r="K302" s="311"/>
      <c r="L302" s="311"/>
    </row>
    <row r="303" spans="1:12" x14ac:dyDescent="0.2">
      <c r="A303" s="312" t="str">
        <f t="shared" si="40"/>
        <v/>
      </c>
      <c r="B303" s="313" t="str">
        <f t="shared" si="36"/>
        <v/>
      </c>
      <c r="C303" s="315" t="str">
        <f t="shared" si="41"/>
        <v/>
      </c>
      <c r="D303" s="315" t="str">
        <f t="shared" si="44"/>
        <v/>
      </c>
      <c r="E303" s="316" t="e">
        <f t="shared" si="37"/>
        <v>#VALUE!</v>
      </c>
      <c r="F303" s="315" t="e">
        <f t="shared" si="38"/>
        <v>#VALUE!</v>
      </c>
      <c r="G303" s="315" t="str">
        <f t="shared" si="42"/>
        <v/>
      </c>
      <c r="H303" s="315" t="str">
        <f t="shared" si="43"/>
        <v/>
      </c>
      <c r="I303" s="315" t="e">
        <f t="shared" si="39"/>
        <v>#VALUE!</v>
      </c>
      <c r="J303" s="315">
        <f>SUM($H$15:$H303)</f>
        <v>0</v>
      </c>
      <c r="K303" s="311"/>
      <c r="L303" s="311"/>
    </row>
    <row r="304" spans="1:12" x14ac:dyDescent="0.2">
      <c r="A304" s="312" t="str">
        <f t="shared" si="40"/>
        <v/>
      </c>
      <c r="B304" s="313" t="str">
        <f t="shared" si="36"/>
        <v/>
      </c>
      <c r="C304" s="315" t="str">
        <f t="shared" si="41"/>
        <v/>
      </c>
      <c r="D304" s="315" t="str">
        <f t="shared" si="44"/>
        <v/>
      </c>
      <c r="E304" s="316" t="e">
        <f t="shared" si="37"/>
        <v>#VALUE!</v>
      </c>
      <c r="F304" s="315" t="e">
        <f t="shared" si="38"/>
        <v>#VALUE!</v>
      </c>
      <c r="G304" s="315" t="str">
        <f t="shared" si="42"/>
        <v/>
      </c>
      <c r="H304" s="315" t="str">
        <f t="shared" si="43"/>
        <v/>
      </c>
      <c r="I304" s="315" t="e">
        <f t="shared" si="39"/>
        <v>#VALUE!</v>
      </c>
      <c r="J304" s="315">
        <f>SUM($H$15:$H304)</f>
        <v>0</v>
      </c>
      <c r="K304" s="311"/>
      <c r="L304" s="311"/>
    </row>
    <row r="305" spans="1:12" x14ac:dyDescent="0.2">
      <c r="A305" s="312" t="str">
        <f t="shared" si="40"/>
        <v/>
      </c>
      <c r="B305" s="313" t="str">
        <f t="shared" si="36"/>
        <v/>
      </c>
      <c r="C305" s="315" t="str">
        <f t="shared" si="41"/>
        <v/>
      </c>
      <c r="D305" s="315" t="str">
        <f t="shared" si="44"/>
        <v/>
      </c>
      <c r="E305" s="316" t="e">
        <f t="shared" si="37"/>
        <v>#VALUE!</v>
      </c>
      <c r="F305" s="315" t="e">
        <f t="shared" si="38"/>
        <v>#VALUE!</v>
      </c>
      <c r="G305" s="315" t="str">
        <f t="shared" si="42"/>
        <v/>
      </c>
      <c r="H305" s="315" t="str">
        <f t="shared" si="43"/>
        <v/>
      </c>
      <c r="I305" s="315" t="e">
        <f t="shared" si="39"/>
        <v>#VALUE!</v>
      </c>
      <c r="J305" s="315">
        <f>SUM($H$15:$H305)</f>
        <v>0</v>
      </c>
      <c r="K305" s="311"/>
      <c r="L305" s="311"/>
    </row>
    <row r="306" spans="1:12" x14ac:dyDescent="0.2">
      <c r="A306" s="312" t="str">
        <f t="shared" si="40"/>
        <v/>
      </c>
      <c r="B306" s="313" t="str">
        <f t="shared" si="36"/>
        <v/>
      </c>
      <c r="C306" s="315" t="str">
        <f t="shared" si="41"/>
        <v/>
      </c>
      <c r="D306" s="315" t="str">
        <f t="shared" si="44"/>
        <v/>
      </c>
      <c r="E306" s="316" t="e">
        <f t="shared" si="37"/>
        <v>#VALUE!</v>
      </c>
      <c r="F306" s="315" t="e">
        <f t="shared" si="38"/>
        <v>#VALUE!</v>
      </c>
      <c r="G306" s="315" t="str">
        <f t="shared" si="42"/>
        <v/>
      </c>
      <c r="H306" s="315" t="str">
        <f t="shared" si="43"/>
        <v/>
      </c>
      <c r="I306" s="315" t="e">
        <f t="shared" si="39"/>
        <v>#VALUE!</v>
      </c>
      <c r="J306" s="315">
        <f>SUM($H$15:$H306)</f>
        <v>0</v>
      </c>
      <c r="K306" s="311"/>
      <c r="L306" s="311"/>
    </row>
    <row r="307" spans="1:12" x14ac:dyDescent="0.2">
      <c r="A307" s="312" t="str">
        <f t="shared" si="40"/>
        <v/>
      </c>
      <c r="B307" s="313" t="str">
        <f t="shared" si="36"/>
        <v/>
      </c>
      <c r="C307" s="315" t="str">
        <f t="shared" si="41"/>
        <v/>
      </c>
      <c r="D307" s="315" t="str">
        <f t="shared" si="44"/>
        <v/>
      </c>
      <c r="E307" s="316" t="e">
        <f t="shared" si="37"/>
        <v>#VALUE!</v>
      </c>
      <c r="F307" s="315" t="e">
        <f t="shared" si="38"/>
        <v>#VALUE!</v>
      </c>
      <c r="G307" s="315" t="str">
        <f t="shared" si="42"/>
        <v/>
      </c>
      <c r="H307" s="315" t="str">
        <f t="shared" si="43"/>
        <v/>
      </c>
      <c r="I307" s="315" t="e">
        <f t="shared" si="39"/>
        <v>#VALUE!</v>
      </c>
      <c r="J307" s="315">
        <f>SUM($H$15:$H307)</f>
        <v>0</v>
      </c>
      <c r="K307" s="311"/>
      <c r="L307" s="311"/>
    </row>
    <row r="308" spans="1:12" x14ac:dyDescent="0.2">
      <c r="A308" s="312" t="str">
        <f t="shared" si="40"/>
        <v/>
      </c>
      <c r="B308" s="313" t="str">
        <f t="shared" si="36"/>
        <v/>
      </c>
      <c r="C308" s="315" t="str">
        <f t="shared" si="41"/>
        <v/>
      </c>
      <c r="D308" s="315" t="str">
        <f t="shared" si="44"/>
        <v/>
      </c>
      <c r="E308" s="316" t="e">
        <f t="shared" si="37"/>
        <v>#VALUE!</v>
      </c>
      <c r="F308" s="315" t="e">
        <f t="shared" si="38"/>
        <v>#VALUE!</v>
      </c>
      <c r="G308" s="315" t="str">
        <f t="shared" si="42"/>
        <v/>
      </c>
      <c r="H308" s="315" t="str">
        <f t="shared" si="43"/>
        <v/>
      </c>
      <c r="I308" s="315" t="e">
        <f t="shared" si="39"/>
        <v>#VALUE!</v>
      </c>
      <c r="J308" s="315">
        <f>SUM($H$15:$H308)</f>
        <v>0</v>
      </c>
      <c r="K308" s="311"/>
      <c r="L308" s="311"/>
    </row>
    <row r="309" spans="1:12" x14ac:dyDescent="0.2">
      <c r="A309" s="312" t="str">
        <f t="shared" si="40"/>
        <v/>
      </c>
      <c r="B309" s="313" t="str">
        <f t="shared" si="36"/>
        <v/>
      </c>
      <c r="C309" s="315" t="str">
        <f t="shared" si="41"/>
        <v/>
      </c>
      <c r="D309" s="315" t="str">
        <f t="shared" si="44"/>
        <v/>
      </c>
      <c r="E309" s="316" t="e">
        <f t="shared" si="37"/>
        <v>#VALUE!</v>
      </c>
      <c r="F309" s="315" t="e">
        <f t="shared" si="38"/>
        <v>#VALUE!</v>
      </c>
      <c r="G309" s="315" t="str">
        <f t="shared" si="42"/>
        <v/>
      </c>
      <c r="H309" s="315" t="str">
        <f t="shared" si="43"/>
        <v/>
      </c>
      <c r="I309" s="315" t="e">
        <f t="shared" si="39"/>
        <v>#VALUE!</v>
      </c>
      <c r="J309" s="315">
        <f>SUM($H$15:$H309)</f>
        <v>0</v>
      </c>
      <c r="K309" s="311"/>
      <c r="L309" s="311"/>
    </row>
    <row r="310" spans="1:12" x14ac:dyDescent="0.2">
      <c r="A310" s="312" t="str">
        <f t="shared" si="40"/>
        <v/>
      </c>
      <c r="B310" s="313" t="str">
        <f t="shared" si="36"/>
        <v/>
      </c>
      <c r="C310" s="315" t="str">
        <f t="shared" si="41"/>
        <v/>
      </c>
      <c r="D310" s="315" t="str">
        <f t="shared" si="44"/>
        <v/>
      </c>
      <c r="E310" s="316" t="e">
        <f t="shared" si="37"/>
        <v>#VALUE!</v>
      </c>
      <c r="F310" s="315" t="e">
        <f t="shared" si="38"/>
        <v>#VALUE!</v>
      </c>
      <c r="G310" s="315" t="str">
        <f t="shared" si="42"/>
        <v/>
      </c>
      <c r="H310" s="315" t="str">
        <f t="shared" si="43"/>
        <v/>
      </c>
      <c r="I310" s="315" t="e">
        <f t="shared" si="39"/>
        <v>#VALUE!</v>
      </c>
      <c r="J310" s="315">
        <f>SUM($H$15:$H310)</f>
        <v>0</v>
      </c>
      <c r="K310" s="311"/>
      <c r="L310" s="311"/>
    </row>
    <row r="311" spans="1:12" x14ac:dyDescent="0.2">
      <c r="A311" s="312" t="str">
        <f t="shared" si="40"/>
        <v/>
      </c>
      <c r="B311" s="313" t="str">
        <f t="shared" si="36"/>
        <v/>
      </c>
      <c r="C311" s="315" t="str">
        <f t="shared" si="41"/>
        <v/>
      </c>
      <c r="D311" s="315" t="str">
        <f t="shared" si="44"/>
        <v/>
      </c>
      <c r="E311" s="316" t="e">
        <f t="shared" si="37"/>
        <v>#VALUE!</v>
      </c>
      <c r="F311" s="315" t="e">
        <f t="shared" si="38"/>
        <v>#VALUE!</v>
      </c>
      <c r="G311" s="315" t="str">
        <f t="shared" si="42"/>
        <v/>
      </c>
      <c r="H311" s="315" t="str">
        <f t="shared" si="43"/>
        <v/>
      </c>
      <c r="I311" s="315" t="e">
        <f t="shared" si="39"/>
        <v>#VALUE!</v>
      </c>
      <c r="J311" s="315">
        <f>SUM($H$15:$H311)</f>
        <v>0</v>
      </c>
      <c r="K311" s="311"/>
      <c r="L311" s="311"/>
    </row>
    <row r="312" spans="1:12" x14ac:dyDescent="0.2">
      <c r="A312" s="312" t="str">
        <f t="shared" si="40"/>
        <v/>
      </c>
      <c r="B312" s="313" t="str">
        <f t="shared" si="36"/>
        <v/>
      </c>
      <c r="C312" s="315" t="str">
        <f t="shared" si="41"/>
        <v/>
      </c>
      <c r="D312" s="315" t="str">
        <f t="shared" si="44"/>
        <v/>
      </c>
      <c r="E312" s="316" t="e">
        <f t="shared" si="37"/>
        <v>#VALUE!</v>
      </c>
      <c r="F312" s="315" t="e">
        <f t="shared" si="38"/>
        <v>#VALUE!</v>
      </c>
      <c r="G312" s="315" t="str">
        <f t="shared" si="42"/>
        <v/>
      </c>
      <c r="H312" s="315" t="str">
        <f t="shared" si="43"/>
        <v/>
      </c>
      <c r="I312" s="315" t="e">
        <f t="shared" si="39"/>
        <v>#VALUE!</v>
      </c>
      <c r="J312" s="315">
        <f>SUM($H$15:$H312)</f>
        <v>0</v>
      </c>
      <c r="K312" s="311"/>
      <c r="L312" s="311"/>
    </row>
    <row r="313" spans="1:12" x14ac:dyDescent="0.2">
      <c r="A313" s="312" t="str">
        <f t="shared" si="40"/>
        <v/>
      </c>
      <c r="B313" s="313" t="str">
        <f t="shared" si="36"/>
        <v/>
      </c>
      <c r="C313" s="315" t="str">
        <f t="shared" si="41"/>
        <v/>
      </c>
      <c r="D313" s="315" t="str">
        <f t="shared" si="44"/>
        <v/>
      </c>
      <c r="E313" s="316" t="e">
        <f t="shared" si="37"/>
        <v>#VALUE!</v>
      </c>
      <c r="F313" s="315" t="e">
        <f t="shared" si="38"/>
        <v>#VALUE!</v>
      </c>
      <c r="G313" s="315" t="str">
        <f t="shared" si="42"/>
        <v/>
      </c>
      <c r="H313" s="315" t="str">
        <f t="shared" si="43"/>
        <v/>
      </c>
      <c r="I313" s="315" t="e">
        <f t="shared" si="39"/>
        <v>#VALUE!</v>
      </c>
      <c r="J313" s="315">
        <f>SUM($H$15:$H313)</f>
        <v>0</v>
      </c>
      <c r="K313" s="311"/>
      <c r="L313" s="311"/>
    </row>
    <row r="314" spans="1:12" x14ac:dyDescent="0.2">
      <c r="A314" s="312" t="str">
        <f t="shared" si="40"/>
        <v/>
      </c>
      <c r="B314" s="313" t="str">
        <f t="shared" si="36"/>
        <v/>
      </c>
      <c r="C314" s="315" t="str">
        <f t="shared" si="41"/>
        <v/>
      </c>
      <c r="D314" s="315" t="str">
        <f t="shared" si="44"/>
        <v/>
      </c>
      <c r="E314" s="316" t="e">
        <f t="shared" si="37"/>
        <v>#VALUE!</v>
      </c>
      <c r="F314" s="315" t="e">
        <f t="shared" si="38"/>
        <v>#VALUE!</v>
      </c>
      <c r="G314" s="315" t="str">
        <f t="shared" si="42"/>
        <v/>
      </c>
      <c r="H314" s="315" t="str">
        <f t="shared" si="43"/>
        <v/>
      </c>
      <c r="I314" s="315" t="e">
        <f t="shared" si="39"/>
        <v>#VALUE!</v>
      </c>
      <c r="J314" s="315">
        <f>SUM($H$15:$H314)</f>
        <v>0</v>
      </c>
      <c r="K314" s="311"/>
      <c r="L314" s="311"/>
    </row>
    <row r="315" spans="1:12" x14ac:dyDescent="0.2">
      <c r="A315" s="312" t="str">
        <f t="shared" si="40"/>
        <v/>
      </c>
      <c r="B315" s="313" t="str">
        <f t="shared" si="36"/>
        <v/>
      </c>
      <c r="C315" s="315" t="str">
        <f t="shared" si="41"/>
        <v/>
      </c>
      <c r="D315" s="315" t="str">
        <f t="shared" si="44"/>
        <v/>
      </c>
      <c r="E315" s="316" t="e">
        <f t="shared" si="37"/>
        <v>#VALUE!</v>
      </c>
      <c r="F315" s="315" t="e">
        <f t="shared" si="38"/>
        <v>#VALUE!</v>
      </c>
      <c r="G315" s="315" t="str">
        <f t="shared" si="42"/>
        <v/>
      </c>
      <c r="H315" s="315" t="str">
        <f t="shared" si="43"/>
        <v/>
      </c>
      <c r="I315" s="315" t="e">
        <f t="shared" si="39"/>
        <v>#VALUE!</v>
      </c>
      <c r="J315" s="315">
        <f>SUM($H$15:$H315)</f>
        <v>0</v>
      </c>
      <c r="K315" s="311"/>
      <c r="L315" s="311"/>
    </row>
    <row r="316" spans="1:12" x14ac:dyDescent="0.2">
      <c r="A316" s="312" t="str">
        <f t="shared" si="40"/>
        <v/>
      </c>
      <c r="B316" s="313" t="str">
        <f t="shared" si="36"/>
        <v/>
      </c>
      <c r="C316" s="315" t="str">
        <f t="shared" si="41"/>
        <v/>
      </c>
      <c r="D316" s="315" t="str">
        <f t="shared" si="44"/>
        <v/>
      </c>
      <c r="E316" s="316" t="e">
        <f t="shared" si="37"/>
        <v>#VALUE!</v>
      </c>
      <c r="F316" s="315" t="e">
        <f t="shared" si="38"/>
        <v>#VALUE!</v>
      </c>
      <c r="G316" s="315" t="str">
        <f t="shared" si="42"/>
        <v/>
      </c>
      <c r="H316" s="315" t="str">
        <f t="shared" si="43"/>
        <v/>
      </c>
      <c r="I316" s="315" t="e">
        <f t="shared" si="39"/>
        <v>#VALUE!</v>
      </c>
      <c r="J316" s="315">
        <f>SUM($H$15:$H316)</f>
        <v>0</v>
      </c>
      <c r="K316" s="311"/>
      <c r="L316" s="311"/>
    </row>
    <row r="317" spans="1:12" x14ac:dyDescent="0.2">
      <c r="A317" s="312" t="str">
        <f t="shared" si="40"/>
        <v/>
      </c>
      <c r="B317" s="313" t="str">
        <f t="shared" si="36"/>
        <v/>
      </c>
      <c r="C317" s="315" t="str">
        <f t="shared" si="41"/>
        <v/>
      </c>
      <c r="D317" s="315" t="str">
        <f t="shared" si="44"/>
        <v/>
      </c>
      <c r="E317" s="316" t="e">
        <f t="shared" si="37"/>
        <v>#VALUE!</v>
      </c>
      <c r="F317" s="315" t="e">
        <f t="shared" si="38"/>
        <v>#VALUE!</v>
      </c>
      <c r="G317" s="315" t="str">
        <f t="shared" si="42"/>
        <v/>
      </c>
      <c r="H317" s="315" t="str">
        <f t="shared" si="43"/>
        <v/>
      </c>
      <c r="I317" s="315" t="e">
        <f t="shared" si="39"/>
        <v>#VALUE!</v>
      </c>
      <c r="J317" s="315">
        <f>SUM($H$15:$H317)</f>
        <v>0</v>
      </c>
      <c r="K317" s="311"/>
      <c r="L317" s="311"/>
    </row>
    <row r="318" spans="1:12" x14ac:dyDescent="0.2">
      <c r="A318" s="312" t="str">
        <f t="shared" si="40"/>
        <v/>
      </c>
      <c r="B318" s="313" t="str">
        <f t="shared" si="36"/>
        <v/>
      </c>
      <c r="C318" s="315" t="str">
        <f t="shared" si="41"/>
        <v/>
      </c>
      <c r="D318" s="315" t="str">
        <f t="shared" si="44"/>
        <v/>
      </c>
      <c r="E318" s="316" t="e">
        <f t="shared" si="37"/>
        <v>#VALUE!</v>
      </c>
      <c r="F318" s="315" t="e">
        <f t="shared" si="38"/>
        <v>#VALUE!</v>
      </c>
      <c r="G318" s="315" t="str">
        <f t="shared" si="42"/>
        <v/>
      </c>
      <c r="H318" s="315" t="str">
        <f t="shared" si="43"/>
        <v/>
      </c>
      <c r="I318" s="315" t="e">
        <f t="shared" si="39"/>
        <v>#VALUE!</v>
      </c>
      <c r="J318" s="315">
        <f>SUM($H$15:$H318)</f>
        <v>0</v>
      </c>
      <c r="K318" s="311"/>
      <c r="L318" s="311"/>
    </row>
    <row r="319" spans="1:12" x14ac:dyDescent="0.2">
      <c r="A319" s="312" t="str">
        <f t="shared" si="40"/>
        <v/>
      </c>
      <c r="B319" s="313" t="str">
        <f t="shared" si="36"/>
        <v/>
      </c>
      <c r="C319" s="315" t="str">
        <f t="shared" si="41"/>
        <v/>
      </c>
      <c r="D319" s="315" t="str">
        <f t="shared" si="44"/>
        <v/>
      </c>
      <c r="E319" s="316" t="e">
        <f t="shared" si="37"/>
        <v>#VALUE!</v>
      </c>
      <c r="F319" s="315" t="e">
        <f t="shared" si="38"/>
        <v>#VALUE!</v>
      </c>
      <c r="G319" s="315" t="str">
        <f t="shared" si="42"/>
        <v/>
      </c>
      <c r="H319" s="315" t="str">
        <f t="shared" si="43"/>
        <v/>
      </c>
      <c r="I319" s="315" t="e">
        <f t="shared" si="39"/>
        <v>#VALUE!</v>
      </c>
      <c r="J319" s="315">
        <f>SUM($H$15:$H319)</f>
        <v>0</v>
      </c>
      <c r="K319" s="311"/>
      <c r="L319" s="311"/>
    </row>
    <row r="320" spans="1:12" x14ac:dyDescent="0.2">
      <c r="A320" s="312" t="str">
        <f t="shared" si="40"/>
        <v/>
      </c>
      <c r="B320" s="313" t="str">
        <f t="shared" si="36"/>
        <v/>
      </c>
      <c r="C320" s="315" t="str">
        <f t="shared" si="41"/>
        <v/>
      </c>
      <c r="D320" s="315" t="str">
        <f t="shared" si="44"/>
        <v/>
      </c>
      <c r="E320" s="316" t="e">
        <f t="shared" si="37"/>
        <v>#VALUE!</v>
      </c>
      <c r="F320" s="315" t="e">
        <f t="shared" si="38"/>
        <v>#VALUE!</v>
      </c>
      <c r="G320" s="315" t="str">
        <f t="shared" si="42"/>
        <v/>
      </c>
      <c r="H320" s="315" t="str">
        <f t="shared" si="43"/>
        <v/>
      </c>
      <c r="I320" s="315" t="e">
        <f t="shared" si="39"/>
        <v>#VALUE!</v>
      </c>
      <c r="J320" s="315">
        <f>SUM($H$15:$H320)</f>
        <v>0</v>
      </c>
      <c r="K320" s="311"/>
      <c r="L320" s="311"/>
    </row>
    <row r="321" spans="1:12" x14ac:dyDescent="0.2">
      <c r="A321" s="312" t="str">
        <f t="shared" si="40"/>
        <v/>
      </c>
      <c r="B321" s="313" t="str">
        <f t="shared" si="36"/>
        <v/>
      </c>
      <c r="C321" s="315" t="str">
        <f t="shared" si="41"/>
        <v/>
      </c>
      <c r="D321" s="315" t="str">
        <f t="shared" si="44"/>
        <v/>
      </c>
      <c r="E321" s="316" t="e">
        <f t="shared" si="37"/>
        <v>#VALUE!</v>
      </c>
      <c r="F321" s="315" t="e">
        <f t="shared" si="38"/>
        <v>#VALUE!</v>
      </c>
      <c r="G321" s="315" t="str">
        <f t="shared" si="42"/>
        <v/>
      </c>
      <c r="H321" s="315" t="str">
        <f t="shared" si="43"/>
        <v/>
      </c>
      <c r="I321" s="315" t="e">
        <f t="shared" si="39"/>
        <v>#VALUE!</v>
      </c>
      <c r="J321" s="315">
        <f>SUM($H$15:$H321)</f>
        <v>0</v>
      </c>
      <c r="K321" s="311"/>
      <c r="L321" s="311"/>
    </row>
    <row r="322" spans="1:12" x14ac:dyDescent="0.2">
      <c r="A322" s="312" t="str">
        <f t="shared" si="40"/>
        <v/>
      </c>
      <c r="B322" s="313" t="str">
        <f t="shared" si="36"/>
        <v/>
      </c>
      <c r="C322" s="315" t="str">
        <f t="shared" si="41"/>
        <v/>
      </c>
      <c r="D322" s="315" t="str">
        <f t="shared" si="44"/>
        <v/>
      </c>
      <c r="E322" s="316" t="e">
        <f t="shared" si="37"/>
        <v>#VALUE!</v>
      </c>
      <c r="F322" s="315" t="e">
        <f t="shared" si="38"/>
        <v>#VALUE!</v>
      </c>
      <c r="G322" s="315" t="str">
        <f t="shared" si="42"/>
        <v/>
      </c>
      <c r="H322" s="315" t="str">
        <f t="shared" si="43"/>
        <v/>
      </c>
      <c r="I322" s="315" t="e">
        <f t="shared" si="39"/>
        <v>#VALUE!</v>
      </c>
      <c r="J322" s="315">
        <f>SUM($H$15:$H322)</f>
        <v>0</v>
      </c>
      <c r="K322" s="311"/>
      <c r="L322" s="311"/>
    </row>
    <row r="323" spans="1:12" x14ac:dyDescent="0.2">
      <c r="A323" s="312" t="str">
        <f t="shared" si="40"/>
        <v/>
      </c>
      <c r="B323" s="313" t="str">
        <f t="shared" si="36"/>
        <v/>
      </c>
      <c r="C323" s="315" t="str">
        <f t="shared" si="41"/>
        <v/>
      </c>
      <c r="D323" s="315" t="str">
        <f t="shared" si="44"/>
        <v/>
      </c>
      <c r="E323" s="316" t="e">
        <f t="shared" si="37"/>
        <v>#VALUE!</v>
      </c>
      <c r="F323" s="315" t="e">
        <f t="shared" si="38"/>
        <v>#VALUE!</v>
      </c>
      <c r="G323" s="315" t="str">
        <f t="shared" si="42"/>
        <v/>
      </c>
      <c r="H323" s="315" t="str">
        <f t="shared" si="43"/>
        <v/>
      </c>
      <c r="I323" s="315" t="e">
        <f t="shared" si="39"/>
        <v>#VALUE!</v>
      </c>
      <c r="J323" s="315">
        <f>SUM($H$15:$H323)</f>
        <v>0</v>
      </c>
      <c r="K323" s="311"/>
      <c r="L323" s="311"/>
    </row>
    <row r="324" spans="1:12" x14ac:dyDescent="0.2">
      <c r="A324" s="312" t="str">
        <f t="shared" si="40"/>
        <v/>
      </c>
      <c r="B324" s="313" t="str">
        <f t="shared" si="36"/>
        <v/>
      </c>
      <c r="C324" s="315" t="str">
        <f t="shared" si="41"/>
        <v/>
      </c>
      <c r="D324" s="315" t="str">
        <f t="shared" si="44"/>
        <v/>
      </c>
      <c r="E324" s="316" t="e">
        <f t="shared" si="37"/>
        <v>#VALUE!</v>
      </c>
      <c r="F324" s="315" t="e">
        <f t="shared" si="38"/>
        <v>#VALUE!</v>
      </c>
      <c r="G324" s="315" t="str">
        <f t="shared" si="42"/>
        <v/>
      </c>
      <c r="H324" s="315" t="str">
        <f t="shared" si="43"/>
        <v/>
      </c>
      <c r="I324" s="315" t="e">
        <f t="shared" si="39"/>
        <v>#VALUE!</v>
      </c>
      <c r="J324" s="315">
        <f>SUM($H$15:$H324)</f>
        <v>0</v>
      </c>
      <c r="K324" s="311"/>
      <c r="L324" s="311"/>
    </row>
    <row r="325" spans="1:12" x14ac:dyDescent="0.2">
      <c r="A325" s="312" t="str">
        <f t="shared" si="40"/>
        <v/>
      </c>
      <c r="B325" s="313" t="str">
        <f t="shared" si="36"/>
        <v/>
      </c>
      <c r="C325" s="315" t="str">
        <f t="shared" si="41"/>
        <v/>
      </c>
      <c r="D325" s="315" t="str">
        <f t="shared" si="44"/>
        <v/>
      </c>
      <c r="E325" s="316" t="e">
        <f t="shared" si="37"/>
        <v>#VALUE!</v>
      </c>
      <c r="F325" s="315" t="e">
        <f t="shared" si="38"/>
        <v>#VALUE!</v>
      </c>
      <c r="G325" s="315" t="str">
        <f t="shared" si="42"/>
        <v/>
      </c>
      <c r="H325" s="315" t="str">
        <f t="shared" si="43"/>
        <v/>
      </c>
      <c r="I325" s="315" t="e">
        <f t="shared" si="39"/>
        <v>#VALUE!</v>
      </c>
      <c r="J325" s="315">
        <f>SUM($H$15:$H325)</f>
        <v>0</v>
      </c>
      <c r="K325" s="311"/>
      <c r="L325" s="311"/>
    </row>
    <row r="326" spans="1:12" x14ac:dyDescent="0.2">
      <c r="A326" s="312" t="str">
        <f t="shared" si="40"/>
        <v/>
      </c>
      <c r="B326" s="313" t="str">
        <f t="shared" si="36"/>
        <v/>
      </c>
      <c r="C326" s="315" t="str">
        <f t="shared" si="41"/>
        <v/>
      </c>
      <c r="D326" s="315" t="str">
        <f t="shared" si="44"/>
        <v/>
      </c>
      <c r="E326" s="316" t="e">
        <f t="shared" si="37"/>
        <v>#VALUE!</v>
      </c>
      <c r="F326" s="315" t="e">
        <f t="shared" si="38"/>
        <v>#VALUE!</v>
      </c>
      <c r="G326" s="315" t="str">
        <f t="shared" si="42"/>
        <v/>
      </c>
      <c r="H326" s="315" t="str">
        <f t="shared" si="43"/>
        <v/>
      </c>
      <c r="I326" s="315" t="e">
        <f t="shared" si="39"/>
        <v>#VALUE!</v>
      </c>
      <c r="J326" s="315">
        <f>SUM($H$15:$H326)</f>
        <v>0</v>
      </c>
      <c r="K326" s="311"/>
      <c r="L326" s="311"/>
    </row>
    <row r="327" spans="1:12" x14ac:dyDescent="0.2">
      <c r="A327" s="312" t="str">
        <f t="shared" si="40"/>
        <v/>
      </c>
      <c r="B327" s="313" t="str">
        <f t="shared" si="36"/>
        <v/>
      </c>
      <c r="C327" s="315" t="str">
        <f t="shared" si="41"/>
        <v/>
      </c>
      <c r="D327" s="315" t="str">
        <f t="shared" si="44"/>
        <v/>
      </c>
      <c r="E327" s="316" t="e">
        <f t="shared" si="37"/>
        <v>#VALUE!</v>
      </c>
      <c r="F327" s="315" t="e">
        <f t="shared" si="38"/>
        <v>#VALUE!</v>
      </c>
      <c r="G327" s="315" t="str">
        <f t="shared" si="42"/>
        <v/>
      </c>
      <c r="H327" s="315" t="str">
        <f t="shared" si="43"/>
        <v/>
      </c>
      <c r="I327" s="315" t="e">
        <f t="shared" si="39"/>
        <v>#VALUE!</v>
      </c>
      <c r="J327" s="315">
        <f>SUM($H$15:$H327)</f>
        <v>0</v>
      </c>
      <c r="K327" s="311"/>
      <c r="L327" s="311"/>
    </row>
    <row r="328" spans="1:12" x14ac:dyDescent="0.2">
      <c r="A328" s="312" t="str">
        <f t="shared" si="40"/>
        <v/>
      </c>
      <c r="B328" s="313" t="str">
        <f t="shared" si="36"/>
        <v/>
      </c>
      <c r="C328" s="315" t="str">
        <f t="shared" si="41"/>
        <v/>
      </c>
      <c r="D328" s="315" t="str">
        <f t="shared" si="44"/>
        <v/>
      </c>
      <c r="E328" s="316" t="e">
        <f t="shared" si="37"/>
        <v>#VALUE!</v>
      </c>
      <c r="F328" s="315" t="e">
        <f t="shared" si="38"/>
        <v>#VALUE!</v>
      </c>
      <c r="G328" s="315" t="str">
        <f t="shared" si="42"/>
        <v/>
      </c>
      <c r="H328" s="315" t="str">
        <f t="shared" si="43"/>
        <v/>
      </c>
      <c r="I328" s="315" t="e">
        <f t="shared" si="39"/>
        <v>#VALUE!</v>
      </c>
      <c r="J328" s="315">
        <f>SUM($H$15:$H328)</f>
        <v>0</v>
      </c>
      <c r="K328" s="311"/>
      <c r="L328" s="311"/>
    </row>
    <row r="329" spans="1:12" x14ac:dyDescent="0.2">
      <c r="A329" s="312" t="str">
        <f t="shared" si="40"/>
        <v/>
      </c>
      <c r="B329" s="313" t="str">
        <f t="shared" si="36"/>
        <v/>
      </c>
      <c r="C329" s="315" t="str">
        <f t="shared" si="41"/>
        <v/>
      </c>
      <c r="D329" s="315" t="str">
        <f t="shared" si="44"/>
        <v/>
      </c>
      <c r="E329" s="316" t="e">
        <f t="shared" si="37"/>
        <v>#VALUE!</v>
      </c>
      <c r="F329" s="315" t="e">
        <f t="shared" si="38"/>
        <v>#VALUE!</v>
      </c>
      <c r="G329" s="315" t="str">
        <f t="shared" si="42"/>
        <v/>
      </c>
      <c r="H329" s="315" t="str">
        <f t="shared" si="43"/>
        <v/>
      </c>
      <c r="I329" s="315" t="e">
        <f t="shared" si="39"/>
        <v>#VALUE!</v>
      </c>
      <c r="J329" s="315">
        <f>SUM($H$15:$H329)</f>
        <v>0</v>
      </c>
      <c r="K329" s="311"/>
      <c r="L329" s="311"/>
    </row>
    <row r="330" spans="1:12" x14ac:dyDescent="0.2">
      <c r="A330" s="312" t="str">
        <f t="shared" si="40"/>
        <v/>
      </c>
      <c r="B330" s="313" t="str">
        <f t="shared" si="36"/>
        <v/>
      </c>
      <c r="C330" s="315" t="str">
        <f t="shared" si="41"/>
        <v/>
      </c>
      <c r="D330" s="315" t="str">
        <f t="shared" si="44"/>
        <v/>
      </c>
      <c r="E330" s="316" t="e">
        <f t="shared" si="37"/>
        <v>#VALUE!</v>
      </c>
      <c r="F330" s="315" t="e">
        <f t="shared" si="38"/>
        <v>#VALUE!</v>
      </c>
      <c r="G330" s="315" t="str">
        <f t="shared" si="42"/>
        <v/>
      </c>
      <c r="H330" s="315" t="str">
        <f t="shared" si="43"/>
        <v/>
      </c>
      <c r="I330" s="315" t="e">
        <f t="shared" si="39"/>
        <v>#VALUE!</v>
      </c>
      <c r="J330" s="315">
        <f>SUM($H$15:$H330)</f>
        <v>0</v>
      </c>
      <c r="K330" s="311"/>
      <c r="L330" s="311"/>
    </row>
    <row r="331" spans="1:12" x14ac:dyDescent="0.2">
      <c r="A331" s="312" t="str">
        <f t="shared" si="40"/>
        <v/>
      </c>
      <c r="B331" s="313" t="str">
        <f t="shared" si="36"/>
        <v/>
      </c>
      <c r="C331" s="315" t="str">
        <f t="shared" si="41"/>
        <v/>
      </c>
      <c r="D331" s="315" t="str">
        <f t="shared" si="44"/>
        <v/>
      </c>
      <c r="E331" s="316" t="e">
        <f t="shared" si="37"/>
        <v>#VALUE!</v>
      </c>
      <c r="F331" s="315" t="e">
        <f t="shared" si="38"/>
        <v>#VALUE!</v>
      </c>
      <c r="G331" s="315" t="str">
        <f t="shared" si="42"/>
        <v/>
      </c>
      <c r="H331" s="315" t="str">
        <f t="shared" si="43"/>
        <v/>
      </c>
      <c r="I331" s="315" t="e">
        <f t="shared" si="39"/>
        <v>#VALUE!</v>
      </c>
      <c r="J331" s="315">
        <f>SUM($H$15:$H331)</f>
        <v>0</v>
      </c>
      <c r="K331" s="311"/>
      <c r="L331" s="311"/>
    </row>
    <row r="332" spans="1:12" x14ac:dyDescent="0.2">
      <c r="A332" s="312" t="str">
        <f t="shared" si="40"/>
        <v/>
      </c>
      <c r="B332" s="313" t="str">
        <f t="shared" si="36"/>
        <v/>
      </c>
      <c r="C332" s="315" t="str">
        <f t="shared" si="41"/>
        <v/>
      </c>
      <c r="D332" s="315" t="str">
        <f t="shared" si="44"/>
        <v/>
      </c>
      <c r="E332" s="316" t="e">
        <f t="shared" si="37"/>
        <v>#VALUE!</v>
      </c>
      <c r="F332" s="315" t="e">
        <f t="shared" si="38"/>
        <v>#VALUE!</v>
      </c>
      <c r="G332" s="315" t="str">
        <f t="shared" si="42"/>
        <v/>
      </c>
      <c r="H332" s="315" t="str">
        <f t="shared" si="43"/>
        <v/>
      </c>
      <c r="I332" s="315" t="e">
        <f t="shared" si="39"/>
        <v>#VALUE!</v>
      </c>
      <c r="J332" s="315">
        <f>SUM($H$15:$H332)</f>
        <v>0</v>
      </c>
      <c r="K332" s="311"/>
      <c r="L332" s="311"/>
    </row>
    <row r="333" spans="1:12" x14ac:dyDescent="0.2">
      <c r="A333" s="312" t="str">
        <f t="shared" si="40"/>
        <v/>
      </c>
      <c r="B333" s="313" t="str">
        <f t="shared" si="36"/>
        <v/>
      </c>
      <c r="C333" s="315" t="str">
        <f t="shared" si="41"/>
        <v/>
      </c>
      <c r="D333" s="315" t="str">
        <f t="shared" si="44"/>
        <v/>
      </c>
      <c r="E333" s="316" t="e">
        <f t="shared" si="37"/>
        <v>#VALUE!</v>
      </c>
      <c r="F333" s="315" t="e">
        <f t="shared" si="38"/>
        <v>#VALUE!</v>
      </c>
      <c r="G333" s="315" t="str">
        <f t="shared" si="42"/>
        <v/>
      </c>
      <c r="H333" s="315" t="str">
        <f t="shared" si="43"/>
        <v/>
      </c>
      <c r="I333" s="315" t="e">
        <f t="shared" si="39"/>
        <v>#VALUE!</v>
      </c>
      <c r="J333" s="315">
        <f>SUM($H$15:$H333)</f>
        <v>0</v>
      </c>
      <c r="K333" s="311"/>
      <c r="L333" s="311"/>
    </row>
    <row r="334" spans="1:12" x14ac:dyDescent="0.2">
      <c r="A334" s="312" t="str">
        <f t="shared" si="40"/>
        <v/>
      </c>
      <c r="B334" s="313" t="str">
        <f t="shared" si="36"/>
        <v/>
      </c>
      <c r="C334" s="315" t="str">
        <f t="shared" si="41"/>
        <v/>
      </c>
      <c r="D334" s="315" t="str">
        <f t="shared" si="44"/>
        <v/>
      </c>
      <c r="E334" s="316" t="e">
        <f t="shared" si="37"/>
        <v>#VALUE!</v>
      </c>
      <c r="F334" s="315" t="e">
        <f t="shared" si="38"/>
        <v>#VALUE!</v>
      </c>
      <c r="G334" s="315" t="str">
        <f t="shared" si="42"/>
        <v/>
      </c>
      <c r="H334" s="315" t="str">
        <f t="shared" si="43"/>
        <v/>
      </c>
      <c r="I334" s="315" t="e">
        <f t="shared" si="39"/>
        <v>#VALUE!</v>
      </c>
      <c r="J334" s="315">
        <f>SUM($H$15:$H334)</f>
        <v>0</v>
      </c>
      <c r="K334" s="311"/>
      <c r="L334" s="311"/>
    </row>
    <row r="335" spans="1:12" x14ac:dyDescent="0.2">
      <c r="A335" s="312" t="str">
        <f t="shared" si="40"/>
        <v/>
      </c>
      <c r="B335" s="313" t="str">
        <f t="shared" ref="B335:B374" si="45">IF(Pay_Num&lt;&gt;"",DATE(YEAR(Loan_Start),MONTH(Loan_Start)+(Pay_Num)*12/Num_Pmt_Per_Year,DAY(Loan_Start)),"")</f>
        <v/>
      </c>
      <c r="C335" s="315" t="str">
        <f t="shared" si="41"/>
        <v/>
      </c>
      <c r="D335" s="315" t="str">
        <f t="shared" si="44"/>
        <v/>
      </c>
      <c r="E335" s="316" t="e">
        <f t="shared" ref="E335:E374" si="46">IF(AND(Pay_Num&lt;&gt;"",Sched_Pay+Scheduled_Extra_Payments&lt;Beg_Bal),Scheduled_Extra_Payments,IF(AND(Pay_Num&lt;&gt;"",Beg_Bal-Sched_Pay&gt;0),Beg_Bal-Sched_Pay,IF(Pay_Num&lt;&gt;"",0,"")))</f>
        <v>#VALUE!</v>
      </c>
      <c r="F335" s="315" t="e">
        <f t="shared" ref="F335:F374" si="47">IF(AND(Pay_Num&lt;&gt;"",Sched_Pay+Extra_Pay&lt;Beg_Bal),Sched_Pay+Extra_Pay,IF(Pay_Num&lt;&gt;"",Beg_Bal,""))</f>
        <v>#VALUE!</v>
      </c>
      <c r="G335" s="315" t="str">
        <f t="shared" si="42"/>
        <v/>
      </c>
      <c r="H335" s="315" t="str">
        <f t="shared" si="43"/>
        <v/>
      </c>
      <c r="I335" s="315" t="e">
        <f t="shared" ref="I335:I374" si="48">IF(AND(Pay_Num&lt;&gt;"",Sched_Pay+Extra_Pay&lt;Beg_Bal),Beg_Bal-Princ,IF(Pay_Num&lt;&gt;"",0,""))</f>
        <v>#VALUE!</v>
      </c>
      <c r="J335" s="315">
        <f>SUM($H$15:$H335)</f>
        <v>0</v>
      </c>
      <c r="K335" s="311"/>
      <c r="L335" s="311"/>
    </row>
    <row r="336" spans="1:12" x14ac:dyDescent="0.2">
      <c r="A336" s="312" t="str">
        <f t="shared" ref="A336:A374" si="49">IF(Values_Entered,A335+1,"")</f>
        <v/>
      </c>
      <c r="B336" s="313" t="str">
        <f t="shared" si="45"/>
        <v/>
      </c>
      <c r="C336" s="315" t="str">
        <f t="shared" ref="C336:C374" si="50">IF(Pay_Num&lt;&gt;"",I335,"")</f>
        <v/>
      </c>
      <c r="D336" s="315" t="str">
        <f t="shared" si="44"/>
        <v/>
      </c>
      <c r="E336" s="316" t="e">
        <f t="shared" si="46"/>
        <v>#VALUE!</v>
      </c>
      <c r="F336" s="315" t="e">
        <f t="shared" si="47"/>
        <v>#VALUE!</v>
      </c>
      <c r="G336" s="315" t="str">
        <f t="shared" ref="G336:G374" si="51">IF(Pay_Num&lt;&gt;"",Total_Pay-Int,"")</f>
        <v/>
      </c>
      <c r="H336" s="315" t="str">
        <f t="shared" ref="H336:H374" si="52">IF(Pay_Num&lt;&gt;"",Beg_Bal*Interest_Rate/Num_Pmt_Per_Year,"")</f>
        <v/>
      </c>
      <c r="I336" s="315" t="e">
        <f t="shared" si="48"/>
        <v>#VALUE!</v>
      </c>
      <c r="J336" s="315">
        <f>SUM($H$15:$H336)</f>
        <v>0</v>
      </c>
      <c r="K336" s="311"/>
      <c r="L336" s="311"/>
    </row>
    <row r="337" spans="1:12" x14ac:dyDescent="0.2">
      <c r="A337" s="312" t="str">
        <f t="shared" si="49"/>
        <v/>
      </c>
      <c r="B337" s="313" t="str">
        <f t="shared" si="45"/>
        <v/>
      </c>
      <c r="C337" s="315" t="str">
        <f t="shared" si="50"/>
        <v/>
      </c>
      <c r="D337" s="315" t="str">
        <f t="shared" ref="D337:D374" si="53">IF(Pay_Num&lt;&gt;"",Scheduled_Monthly_Payment,"")</f>
        <v/>
      </c>
      <c r="E337" s="316" t="e">
        <f t="shared" si="46"/>
        <v>#VALUE!</v>
      </c>
      <c r="F337" s="315" t="e">
        <f t="shared" si="47"/>
        <v>#VALUE!</v>
      </c>
      <c r="G337" s="315" t="str">
        <f t="shared" si="51"/>
        <v/>
      </c>
      <c r="H337" s="315" t="str">
        <f t="shared" si="52"/>
        <v/>
      </c>
      <c r="I337" s="315" t="e">
        <f t="shared" si="48"/>
        <v>#VALUE!</v>
      </c>
      <c r="J337" s="315">
        <f>SUM($H$15:$H337)</f>
        <v>0</v>
      </c>
      <c r="K337" s="311"/>
      <c r="L337" s="311"/>
    </row>
    <row r="338" spans="1:12" x14ac:dyDescent="0.2">
      <c r="A338" s="312" t="str">
        <f t="shared" si="49"/>
        <v/>
      </c>
      <c r="B338" s="313" t="str">
        <f t="shared" si="45"/>
        <v/>
      </c>
      <c r="C338" s="315" t="str">
        <f t="shared" si="50"/>
        <v/>
      </c>
      <c r="D338" s="315" t="str">
        <f t="shared" si="53"/>
        <v/>
      </c>
      <c r="E338" s="316" t="e">
        <f t="shared" si="46"/>
        <v>#VALUE!</v>
      </c>
      <c r="F338" s="315" t="e">
        <f t="shared" si="47"/>
        <v>#VALUE!</v>
      </c>
      <c r="G338" s="315" t="str">
        <f t="shared" si="51"/>
        <v/>
      </c>
      <c r="H338" s="315" t="str">
        <f t="shared" si="52"/>
        <v/>
      </c>
      <c r="I338" s="315" t="e">
        <f t="shared" si="48"/>
        <v>#VALUE!</v>
      </c>
      <c r="J338" s="315">
        <f>SUM($H$15:$H338)</f>
        <v>0</v>
      </c>
      <c r="K338" s="311"/>
      <c r="L338" s="311"/>
    </row>
    <row r="339" spans="1:12" x14ac:dyDescent="0.2">
      <c r="A339" s="312" t="str">
        <f t="shared" si="49"/>
        <v/>
      </c>
      <c r="B339" s="313" t="str">
        <f t="shared" si="45"/>
        <v/>
      </c>
      <c r="C339" s="315" t="str">
        <f t="shared" si="50"/>
        <v/>
      </c>
      <c r="D339" s="315" t="str">
        <f t="shared" si="53"/>
        <v/>
      </c>
      <c r="E339" s="316" t="e">
        <f t="shared" si="46"/>
        <v>#VALUE!</v>
      </c>
      <c r="F339" s="315" t="e">
        <f t="shared" si="47"/>
        <v>#VALUE!</v>
      </c>
      <c r="G339" s="315" t="str">
        <f t="shared" si="51"/>
        <v/>
      </c>
      <c r="H339" s="315" t="str">
        <f t="shared" si="52"/>
        <v/>
      </c>
      <c r="I339" s="315" t="e">
        <f t="shared" si="48"/>
        <v>#VALUE!</v>
      </c>
      <c r="J339" s="315">
        <f>SUM($H$15:$H339)</f>
        <v>0</v>
      </c>
      <c r="K339" s="311"/>
      <c r="L339" s="311"/>
    </row>
    <row r="340" spans="1:12" x14ac:dyDescent="0.2">
      <c r="A340" s="312" t="str">
        <f t="shared" si="49"/>
        <v/>
      </c>
      <c r="B340" s="313" t="str">
        <f t="shared" si="45"/>
        <v/>
      </c>
      <c r="C340" s="315" t="str">
        <f t="shared" si="50"/>
        <v/>
      </c>
      <c r="D340" s="315" t="str">
        <f t="shared" si="53"/>
        <v/>
      </c>
      <c r="E340" s="316" t="e">
        <f t="shared" si="46"/>
        <v>#VALUE!</v>
      </c>
      <c r="F340" s="315" t="e">
        <f t="shared" si="47"/>
        <v>#VALUE!</v>
      </c>
      <c r="G340" s="315" t="str">
        <f t="shared" si="51"/>
        <v/>
      </c>
      <c r="H340" s="315" t="str">
        <f t="shared" si="52"/>
        <v/>
      </c>
      <c r="I340" s="315" t="e">
        <f t="shared" si="48"/>
        <v>#VALUE!</v>
      </c>
      <c r="J340" s="315">
        <f>SUM($H$15:$H340)</f>
        <v>0</v>
      </c>
      <c r="K340" s="311"/>
      <c r="L340" s="311"/>
    </row>
    <row r="341" spans="1:12" x14ac:dyDescent="0.2">
      <c r="A341" s="312" t="str">
        <f t="shared" si="49"/>
        <v/>
      </c>
      <c r="B341" s="313" t="str">
        <f t="shared" si="45"/>
        <v/>
      </c>
      <c r="C341" s="315" t="str">
        <f t="shared" si="50"/>
        <v/>
      </c>
      <c r="D341" s="315" t="str">
        <f t="shared" si="53"/>
        <v/>
      </c>
      <c r="E341" s="316" t="e">
        <f t="shared" si="46"/>
        <v>#VALUE!</v>
      </c>
      <c r="F341" s="315" t="e">
        <f t="shared" si="47"/>
        <v>#VALUE!</v>
      </c>
      <c r="G341" s="315" t="str">
        <f t="shared" si="51"/>
        <v/>
      </c>
      <c r="H341" s="315" t="str">
        <f t="shared" si="52"/>
        <v/>
      </c>
      <c r="I341" s="315" t="e">
        <f t="shared" si="48"/>
        <v>#VALUE!</v>
      </c>
      <c r="J341" s="315">
        <f>SUM($H$15:$H341)</f>
        <v>0</v>
      </c>
      <c r="K341" s="311"/>
      <c r="L341" s="311"/>
    </row>
    <row r="342" spans="1:12" x14ac:dyDescent="0.2">
      <c r="A342" s="312" t="str">
        <f t="shared" si="49"/>
        <v/>
      </c>
      <c r="B342" s="313" t="str">
        <f t="shared" si="45"/>
        <v/>
      </c>
      <c r="C342" s="315" t="str">
        <f t="shared" si="50"/>
        <v/>
      </c>
      <c r="D342" s="315" t="str">
        <f t="shared" si="53"/>
        <v/>
      </c>
      <c r="E342" s="316" t="e">
        <f t="shared" si="46"/>
        <v>#VALUE!</v>
      </c>
      <c r="F342" s="315" t="e">
        <f t="shared" si="47"/>
        <v>#VALUE!</v>
      </c>
      <c r="G342" s="315" t="str">
        <f t="shared" si="51"/>
        <v/>
      </c>
      <c r="H342" s="315" t="str">
        <f t="shared" si="52"/>
        <v/>
      </c>
      <c r="I342" s="315" t="e">
        <f t="shared" si="48"/>
        <v>#VALUE!</v>
      </c>
      <c r="J342" s="315">
        <f>SUM($H$15:$H342)</f>
        <v>0</v>
      </c>
      <c r="K342" s="311"/>
      <c r="L342" s="311"/>
    </row>
    <row r="343" spans="1:12" x14ac:dyDescent="0.2">
      <c r="A343" s="312" t="str">
        <f t="shared" si="49"/>
        <v/>
      </c>
      <c r="B343" s="313" t="str">
        <f t="shared" si="45"/>
        <v/>
      </c>
      <c r="C343" s="315" t="str">
        <f t="shared" si="50"/>
        <v/>
      </c>
      <c r="D343" s="315" t="str">
        <f t="shared" si="53"/>
        <v/>
      </c>
      <c r="E343" s="316" t="e">
        <f t="shared" si="46"/>
        <v>#VALUE!</v>
      </c>
      <c r="F343" s="315" t="e">
        <f t="shared" si="47"/>
        <v>#VALUE!</v>
      </c>
      <c r="G343" s="315" t="str">
        <f t="shared" si="51"/>
        <v/>
      </c>
      <c r="H343" s="315" t="str">
        <f t="shared" si="52"/>
        <v/>
      </c>
      <c r="I343" s="315" t="e">
        <f t="shared" si="48"/>
        <v>#VALUE!</v>
      </c>
      <c r="J343" s="315">
        <f>SUM($H$15:$H343)</f>
        <v>0</v>
      </c>
      <c r="K343" s="311"/>
      <c r="L343" s="311"/>
    </row>
    <row r="344" spans="1:12" x14ac:dyDescent="0.2">
      <c r="A344" s="312" t="str">
        <f t="shared" si="49"/>
        <v/>
      </c>
      <c r="B344" s="313" t="str">
        <f t="shared" si="45"/>
        <v/>
      </c>
      <c r="C344" s="315" t="str">
        <f t="shared" si="50"/>
        <v/>
      </c>
      <c r="D344" s="315" t="str">
        <f t="shared" si="53"/>
        <v/>
      </c>
      <c r="E344" s="316" t="e">
        <f t="shared" si="46"/>
        <v>#VALUE!</v>
      </c>
      <c r="F344" s="315" t="e">
        <f t="shared" si="47"/>
        <v>#VALUE!</v>
      </c>
      <c r="G344" s="315" t="str">
        <f t="shared" si="51"/>
        <v/>
      </c>
      <c r="H344" s="315" t="str">
        <f t="shared" si="52"/>
        <v/>
      </c>
      <c r="I344" s="315" t="e">
        <f t="shared" si="48"/>
        <v>#VALUE!</v>
      </c>
      <c r="J344" s="315">
        <f>SUM($H$15:$H344)</f>
        <v>0</v>
      </c>
      <c r="K344" s="311"/>
      <c r="L344" s="311"/>
    </row>
    <row r="345" spans="1:12" x14ac:dyDescent="0.2">
      <c r="A345" s="312" t="str">
        <f t="shared" si="49"/>
        <v/>
      </c>
      <c r="B345" s="313" t="str">
        <f t="shared" si="45"/>
        <v/>
      </c>
      <c r="C345" s="315" t="str">
        <f t="shared" si="50"/>
        <v/>
      </c>
      <c r="D345" s="315" t="str">
        <f t="shared" si="53"/>
        <v/>
      </c>
      <c r="E345" s="316" t="e">
        <f t="shared" si="46"/>
        <v>#VALUE!</v>
      </c>
      <c r="F345" s="315" t="e">
        <f t="shared" si="47"/>
        <v>#VALUE!</v>
      </c>
      <c r="G345" s="315" t="str">
        <f t="shared" si="51"/>
        <v/>
      </c>
      <c r="H345" s="315" t="str">
        <f t="shared" si="52"/>
        <v/>
      </c>
      <c r="I345" s="315" t="e">
        <f t="shared" si="48"/>
        <v>#VALUE!</v>
      </c>
      <c r="J345" s="315">
        <f>SUM($H$15:$H345)</f>
        <v>0</v>
      </c>
      <c r="K345" s="311"/>
      <c r="L345" s="311"/>
    </row>
    <row r="346" spans="1:12" x14ac:dyDescent="0.2">
      <c r="A346" s="312" t="str">
        <f t="shared" si="49"/>
        <v/>
      </c>
      <c r="B346" s="313" t="str">
        <f t="shared" si="45"/>
        <v/>
      </c>
      <c r="C346" s="315" t="str">
        <f t="shared" si="50"/>
        <v/>
      </c>
      <c r="D346" s="315" t="str">
        <f t="shared" si="53"/>
        <v/>
      </c>
      <c r="E346" s="316" t="e">
        <f t="shared" si="46"/>
        <v>#VALUE!</v>
      </c>
      <c r="F346" s="315" t="e">
        <f t="shared" si="47"/>
        <v>#VALUE!</v>
      </c>
      <c r="G346" s="315" t="str">
        <f t="shared" si="51"/>
        <v/>
      </c>
      <c r="H346" s="315" t="str">
        <f t="shared" si="52"/>
        <v/>
      </c>
      <c r="I346" s="315" t="e">
        <f t="shared" si="48"/>
        <v>#VALUE!</v>
      </c>
      <c r="J346" s="315">
        <f>SUM($H$15:$H346)</f>
        <v>0</v>
      </c>
      <c r="K346" s="311"/>
      <c r="L346" s="311"/>
    </row>
    <row r="347" spans="1:12" x14ac:dyDescent="0.2">
      <c r="A347" s="312" t="str">
        <f t="shared" si="49"/>
        <v/>
      </c>
      <c r="B347" s="313" t="str">
        <f t="shared" si="45"/>
        <v/>
      </c>
      <c r="C347" s="315" t="str">
        <f t="shared" si="50"/>
        <v/>
      </c>
      <c r="D347" s="315" t="str">
        <f t="shared" si="53"/>
        <v/>
      </c>
      <c r="E347" s="316" t="e">
        <f t="shared" si="46"/>
        <v>#VALUE!</v>
      </c>
      <c r="F347" s="315" t="e">
        <f t="shared" si="47"/>
        <v>#VALUE!</v>
      </c>
      <c r="G347" s="315" t="str">
        <f t="shared" si="51"/>
        <v/>
      </c>
      <c r="H347" s="315" t="str">
        <f t="shared" si="52"/>
        <v/>
      </c>
      <c r="I347" s="315" t="e">
        <f t="shared" si="48"/>
        <v>#VALUE!</v>
      </c>
      <c r="J347" s="315">
        <f>SUM($H$15:$H347)</f>
        <v>0</v>
      </c>
      <c r="K347" s="311"/>
      <c r="L347" s="311"/>
    </row>
    <row r="348" spans="1:12" x14ac:dyDescent="0.2">
      <c r="A348" s="312" t="str">
        <f t="shared" si="49"/>
        <v/>
      </c>
      <c r="B348" s="313" t="str">
        <f t="shared" si="45"/>
        <v/>
      </c>
      <c r="C348" s="315" t="str">
        <f t="shared" si="50"/>
        <v/>
      </c>
      <c r="D348" s="315" t="str">
        <f t="shared" si="53"/>
        <v/>
      </c>
      <c r="E348" s="316" t="e">
        <f t="shared" si="46"/>
        <v>#VALUE!</v>
      </c>
      <c r="F348" s="315" t="e">
        <f t="shared" si="47"/>
        <v>#VALUE!</v>
      </c>
      <c r="G348" s="315" t="str">
        <f t="shared" si="51"/>
        <v/>
      </c>
      <c r="H348" s="315" t="str">
        <f t="shared" si="52"/>
        <v/>
      </c>
      <c r="I348" s="315" t="e">
        <f t="shared" si="48"/>
        <v>#VALUE!</v>
      </c>
      <c r="J348" s="315">
        <f>SUM($H$15:$H348)</f>
        <v>0</v>
      </c>
      <c r="K348" s="311"/>
      <c r="L348" s="311"/>
    </row>
    <row r="349" spans="1:12" x14ac:dyDescent="0.2">
      <c r="A349" s="312" t="str">
        <f t="shared" si="49"/>
        <v/>
      </c>
      <c r="B349" s="313" t="str">
        <f t="shared" si="45"/>
        <v/>
      </c>
      <c r="C349" s="315" t="str">
        <f t="shared" si="50"/>
        <v/>
      </c>
      <c r="D349" s="315" t="str">
        <f t="shared" si="53"/>
        <v/>
      </c>
      <c r="E349" s="316" t="e">
        <f t="shared" si="46"/>
        <v>#VALUE!</v>
      </c>
      <c r="F349" s="315" t="e">
        <f t="shared" si="47"/>
        <v>#VALUE!</v>
      </c>
      <c r="G349" s="315" t="str">
        <f t="shared" si="51"/>
        <v/>
      </c>
      <c r="H349" s="315" t="str">
        <f t="shared" si="52"/>
        <v/>
      </c>
      <c r="I349" s="315" t="e">
        <f t="shared" si="48"/>
        <v>#VALUE!</v>
      </c>
      <c r="J349" s="315">
        <f>SUM($H$15:$H349)</f>
        <v>0</v>
      </c>
      <c r="K349" s="311"/>
      <c r="L349" s="311"/>
    </row>
    <row r="350" spans="1:12" x14ac:dyDescent="0.2">
      <c r="A350" s="312" t="str">
        <f t="shared" si="49"/>
        <v/>
      </c>
      <c r="B350" s="313" t="str">
        <f t="shared" si="45"/>
        <v/>
      </c>
      <c r="C350" s="315" t="str">
        <f t="shared" si="50"/>
        <v/>
      </c>
      <c r="D350" s="315" t="str">
        <f t="shared" si="53"/>
        <v/>
      </c>
      <c r="E350" s="316" t="e">
        <f t="shared" si="46"/>
        <v>#VALUE!</v>
      </c>
      <c r="F350" s="315" t="e">
        <f t="shared" si="47"/>
        <v>#VALUE!</v>
      </c>
      <c r="G350" s="315" t="str">
        <f t="shared" si="51"/>
        <v/>
      </c>
      <c r="H350" s="315" t="str">
        <f t="shared" si="52"/>
        <v/>
      </c>
      <c r="I350" s="315" t="e">
        <f t="shared" si="48"/>
        <v>#VALUE!</v>
      </c>
      <c r="J350" s="315">
        <f>SUM($H$15:$H350)</f>
        <v>0</v>
      </c>
      <c r="K350" s="311"/>
      <c r="L350" s="311"/>
    </row>
    <row r="351" spans="1:12" x14ac:dyDescent="0.2">
      <c r="A351" s="312" t="str">
        <f t="shared" si="49"/>
        <v/>
      </c>
      <c r="B351" s="313" t="str">
        <f t="shared" si="45"/>
        <v/>
      </c>
      <c r="C351" s="315" t="str">
        <f t="shared" si="50"/>
        <v/>
      </c>
      <c r="D351" s="315" t="str">
        <f t="shared" si="53"/>
        <v/>
      </c>
      <c r="E351" s="316" t="e">
        <f t="shared" si="46"/>
        <v>#VALUE!</v>
      </c>
      <c r="F351" s="315" t="e">
        <f t="shared" si="47"/>
        <v>#VALUE!</v>
      </c>
      <c r="G351" s="315" t="str">
        <f t="shared" si="51"/>
        <v/>
      </c>
      <c r="H351" s="315" t="str">
        <f t="shared" si="52"/>
        <v/>
      </c>
      <c r="I351" s="315" t="e">
        <f t="shared" si="48"/>
        <v>#VALUE!</v>
      </c>
      <c r="J351" s="315">
        <f>SUM($H$15:$H351)</f>
        <v>0</v>
      </c>
      <c r="K351" s="311"/>
      <c r="L351" s="311"/>
    </row>
    <row r="352" spans="1:12" x14ac:dyDescent="0.2">
      <c r="A352" s="312" t="str">
        <f t="shared" si="49"/>
        <v/>
      </c>
      <c r="B352" s="313" t="str">
        <f t="shared" si="45"/>
        <v/>
      </c>
      <c r="C352" s="315" t="str">
        <f t="shared" si="50"/>
        <v/>
      </c>
      <c r="D352" s="315" t="str">
        <f t="shared" si="53"/>
        <v/>
      </c>
      <c r="E352" s="316" t="e">
        <f t="shared" si="46"/>
        <v>#VALUE!</v>
      </c>
      <c r="F352" s="315" t="e">
        <f t="shared" si="47"/>
        <v>#VALUE!</v>
      </c>
      <c r="G352" s="315" t="str">
        <f t="shared" si="51"/>
        <v/>
      </c>
      <c r="H352" s="315" t="str">
        <f t="shared" si="52"/>
        <v/>
      </c>
      <c r="I352" s="315" t="e">
        <f t="shared" si="48"/>
        <v>#VALUE!</v>
      </c>
      <c r="J352" s="315">
        <f>SUM($H$15:$H352)</f>
        <v>0</v>
      </c>
      <c r="K352" s="311"/>
      <c r="L352" s="311"/>
    </row>
    <row r="353" spans="1:12" x14ac:dyDescent="0.2">
      <c r="A353" s="312" t="str">
        <f t="shared" si="49"/>
        <v/>
      </c>
      <c r="B353" s="313" t="str">
        <f t="shared" si="45"/>
        <v/>
      </c>
      <c r="C353" s="315" t="str">
        <f t="shared" si="50"/>
        <v/>
      </c>
      <c r="D353" s="315" t="str">
        <f t="shared" si="53"/>
        <v/>
      </c>
      <c r="E353" s="316" t="e">
        <f t="shared" si="46"/>
        <v>#VALUE!</v>
      </c>
      <c r="F353" s="315" t="e">
        <f t="shared" si="47"/>
        <v>#VALUE!</v>
      </c>
      <c r="G353" s="315" t="str">
        <f t="shared" si="51"/>
        <v/>
      </c>
      <c r="H353" s="315" t="str">
        <f t="shared" si="52"/>
        <v/>
      </c>
      <c r="I353" s="315" t="e">
        <f t="shared" si="48"/>
        <v>#VALUE!</v>
      </c>
      <c r="J353" s="315">
        <f>SUM($H$15:$H353)</f>
        <v>0</v>
      </c>
      <c r="K353" s="311"/>
      <c r="L353" s="311"/>
    </row>
    <row r="354" spans="1:12" x14ac:dyDescent="0.2">
      <c r="A354" s="312" t="str">
        <f t="shared" si="49"/>
        <v/>
      </c>
      <c r="B354" s="313" t="str">
        <f t="shared" si="45"/>
        <v/>
      </c>
      <c r="C354" s="315" t="str">
        <f t="shared" si="50"/>
        <v/>
      </c>
      <c r="D354" s="315" t="str">
        <f t="shared" si="53"/>
        <v/>
      </c>
      <c r="E354" s="316" t="e">
        <f t="shared" si="46"/>
        <v>#VALUE!</v>
      </c>
      <c r="F354" s="315" t="e">
        <f t="shared" si="47"/>
        <v>#VALUE!</v>
      </c>
      <c r="G354" s="315" t="str">
        <f t="shared" si="51"/>
        <v/>
      </c>
      <c r="H354" s="315" t="str">
        <f t="shared" si="52"/>
        <v/>
      </c>
      <c r="I354" s="315" t="e">
        <f t="shared" si="48"/>
        <v>#VALUE!</v>
      </c>
      <c r="J354" s="315">
        <f>SUM($H$15:$H354)</f>
        <v>0</v>
      </c>
      <c r="K354" s="311"/>
      <c r="L354" s="311"/>
    </row>
    <row r="355" spans="1:12" x14ac:dyDescent="0.2">
      <c r="A355" s="312" t="str">
        <f t="shared" si="49"/>
        <v/>
      </c>
      <c r="B355" s="313" t="str">
        <f t="shared" si="45"/>
        <v/>
      </c>
      <c r="C355" s="315" t="str">
        <f t="shared" si="50"/>
        <v/>
      </c>
      <c r="D355" s="315" t="str">
        <f t="shared" si="53"/>
        <v/>
      </c>
      <c r="E355" s="316" t="e">
        <f t="shared" si="46"/>
        <v>#VALUE!</v>
      </c>
      <c r="F355" s="315" t="e">
        <f t="shared" si="47"/>
        <v>#VALUE!</v>
      </c>
      <c r="G355" s="315" t="str">
        <f t="shared" si="51"/>
        <v/>
      </c>
      <c r="H355" s="315" t="str">
        <f t="shared" si="52"/>
        <v/>
      </c>
      <c r="I355" s="315" t="e">
        <f t="shared" si="48"/>
        <v>#VALUE!</v>
      </c>
      <c r="J355" s="315">
        <f>SUM($H$15:$H355)</f>
        <v>0</v>
      </c>
      <c r="K355" s="311"/>
      <c r="L355" s="311"/>
    </row>
    <row r="356" spans="1:12" x14ac:dyDescent="0.2">
      <c r="A356" s="312" t="str">
        <f t="shared" si="49"/>
        <v/>
      </c>
      <c r="B356" s="313" t="str">
        <f t="shared" si="45"/>
        <v/>
      </c>
      <c r="C356" s="315" t="str">
        <f t="shared" si="50"/>
        <v/>
      </c>
      <c r="D356" s="315" t="str">
        <f t="shared" si="53"/>
        <v/>
      </c>
      <c r="E356" s="316" t="e">
        <f t="shared" si="46"/>
        <v>#VALUE!</v>
      </c>
      <c r="F356" s="315" t="e">
        <f t="shared" si="47"/>
        <v>#VALUE!</v>
      </c>
      <c r="G356" s="315" t="str">
        <f t="shared" si="51"/>
        <v/>
      </c>
      <c r="H356" s="315" t="str">
        <f t="shared" si="52"/>
        <v/>
      </c>
      <c r="I356" s="315" t="e">
        <f t="shared" si="48"/>
        <v>#VALUE!</v>
      </c>
      <c r="J356" s="315">
        <f>SUM($H$15:$H356)</f>
        <v>0</v>
      </c>
      <c r="K356" s="311"/>
      <c r="L356" s="311"/>
    </row>
    <row r="357" spans="1:12" x14ac:dyDescent="0.2">
      <c r="A357" s="312" t="str">
        <f t="shared" si="49"/>
        <v/>
      </c>
      <c r="B357" s="313" t="str">
        <f t="shared" si="45"/>
        <v/>
      </c>
      <c r="C357" s="315" t="str">
        <f t="shared" si="50"/>
        <v/>
      </c>
      <c r="D357" s="315" t="str">
        <f t="shared" si="53"/>
        <v/>
      </c>
      <c r="E357" s="316" t="e">
        <f t="shared" si="46"/>
        <v>#VALUE!</v>
      </c>
      <c r="F357" s="315" t="e">
        <f t="shared" si="47"/>
        <v>#VALUE!</v>
      </c>
      <c r="G357" s="315" t="str">
        <f t="shared" si="51"/>
        <v/>
      </c>
      <c r="H357" s="315" t="str">
        <f t="shared" si="52"/>
        <v/>
      </c>
      <c r="I357" s="315" t="e">
        <f t="shared" si="48"/>
        <v>#VALUE!</v>
      </c>
      <c r="J357" s="315">
        <f>SUM($H$15:$H357)</f>
        <v>0</v>
      </c>
      <c r="K357" s="311"/>
      <c r="L357" s="311"/>
    </row>
    <row r="358" spans="1:12" x14ac:dyDescent="0.2">
      <c r="A358" s="312" t="str">
        <f t="shared" si="49"/>
        <v/>
      </c>
      <c r="B358" s="313" t="str">
        <f t="shared" si="45"/>
        <v/>
      </c>
      <c r="C358" s="315" t="str">
        <f t="shared" si="50"/>
        <v/>
      </c>
      <c r="D358" s="315" t="str">
        <f t="shared" si="53"/>
        <v/>
      </c>
      <c r="E358" s="316" t="e">
        <f t="shared" si="46"/>
        <v>#VALUE!</v>
      </c>
      <c r="F358" s="315" t="e">
        <f t="shared" si="47"/>
        <v>#VALUE!</v>
      </c>
      <c r="G358" s="315" t="str">
        <f t="shared" si="51"/>
        <v/>
      </c>
      <c r="H358" s="315" t="str">
        <f t="shared" si="52"/>
        <v/>
      </c>
      <c r="I358" s="315" t="e">
        <f t="shared" si="48"/>
        <v>#VALUE!</v>
      </c>
      <c r="J358" s="315">
        <f>SUM($H$15:$H358)</f>
        <v>0</v>
      </c>
      <c r="K358" s="311"/>
      <c r="L358" s="311"/>
    </row>
    <row r="359" spans="1:12" x14ac:dyDescent="0.2">
      <c r="A359" s="312" t="str">
        <f t="shared" si="49"/>
        <v/>
      </c>
      <c r="B359" s="313" t="str">
        <f t="shared" si="45"/>
        <v/>
      </c>
      <c r="C359" s="315" t="str">
        <f t="shared" si="50"/>
        <v/>
      </c>
      <c r="D359" s="315" t="str">
        <f t="shared" si="53"/>
        <v/>
      </c>
      <c r="E359" s="316" t="e">
        <f t="shared" si="46"/>
        <v>#VALUE!</v>
      </c>
      <c r="F359" s="315" t="e">
        <f t="shared" si="47"/>
        <v>#VALUE!</v>
      </c>
      <c r="G359" s="315" t="str">
        <f t="shared" si="51"/>
        <v/>
      </c>
      <c r="H359" s="315" t="str">
        <f t="shared" si="52"/>
        <v/>
      </c>
      <c r="I359" s="315" t="e">
        <f t="shared" si="48"/>
        <v>#VALUE!</v>
      </c>
      <c r="J359" s="315">
        <f>SUM($H$15:$H359)</f>
        <v>0</v>
      </c>
      <c r="K359" s="311"/>
      <c r="L359" s="311"/>
    </row>
    <row r="360" spans="1:12" x14ac:dyDescent="0.2">
      <c r="A360" s="312" t="str">
        <f t="shared" si="49"/>
        <v/>
      </c>
      <c r="B360" s="313" t="str">
        <f t="shared" si="45"/>
        <v/>
      </c>
      <c r="C360" s="315" t="str">
        <f t="shared" si="50"/>
        <v/>
      </c>
      <c r="D360" s="315" t="str">
        <f t="shared" si="53"/>
        <v/>
      </c>
      <c r="E360" s="316" t="e">
        <f t="shared" si="46"/>
        <v>#VALUE!</v>
      </c>
      <c r="F360" s="315" t="e">
        <f t="shared" si="47"/>
        <v>#VALUE!</v>
      </c>
      <c r="G360" s="315" t="str">
        <f t="shared" si="51"/>
        <v/>
      </c>
      <c r="H360" s="315" t="str">
        <f t="shared" si="52"/>
        <v/>
      </c>
      <c r="I360" s="315" t="e">
        <f t="shared" si="48"/>
        <v>#VALUE!</v>
      </c>
      <c r="J360" s="315">
        <f>SUM($H$15:$H360)</f>
        <v>0</v>
      </c>
      <c r="K360" s="311"/>
      <c r="L360" s="311"/>
    </row>
    <row r="361" spans="1:12" x14ac:dyDescent="0.2">
      <c r="A361" s="312" t="str">
        <f t="shared" si="49"/>
        <v/>
      </c>
      <c r="B361" s="313" t="str">
        <f t="shared" si="45"/>
        <v/>
      </c>
      <c r="C361" s="315" t="str">
        <f t="shared" si="50"/>
        <v/>
      </c>
      <c r="D361" s="315" t="str">
        <f t="shared" si="53"/>
        <v/>
      </c>
      <c r="E361" s="316" t="e">
        <f t="shared" si="46"/>
        <v>#VALUE!</v>
      </c>
      <c r="F361" s="315" t="e">
        <f t="shared" si="47"/>
        <v>#VALUE!</v>
      </c>
      <c r="G361" s="315" t="str">
        <f t="shared" si="51"/>
        <v/>
      </c>
      <c r="H361" s="315" t="str">
        <f t="shared" si="52"/>
        <v/>
      </c>
      <c r="I361" s="315" t="e">
        <f t="shared" si="48"/>
        <v>#VALUE!</v>
      </c>
      <c r="J361" s="315">
        <f>SUM($H$15:$H361)</f>
        <v>0</v>
      </c>
      <c r="K361" s="311"/>
      <c r="L361" s="311"/>
    </row>
    <row r="362" spans="1:12" x14ac:dyDescent="0.2">
      <c r="A362" s="312" t="str">
        <f t="shared" si="49"/>
        <v/>
      </c>
      <c r="B362" s="313" t="str">
        <f t="shared" si="45"/>
        <v/>
      </c>
      <c r="C362" s="315" t="str">
        <f t="shared" si="50"/>
        <v/>
      </c>
      <c r="D362" s="315" t="str">
        <f t="shared" si="53"/>
        <v/>
      </c>
      <c r="E362" s="316" t="e">
        <f t="shared" si="46"/>
        <v>#VALUE!</v>
      </c>
      <c r="F362" s="315" t="e">
        <f t="shared" si="47"/>
        <v>#VALUE!</v>
      </c>
      <c r="G362" s="315" t="str">
        <f t="shared" si="51"/>
        <v/>
      </c>
      <c r="H362" s="315" t="str">
        <f t="shared" si="52"/>
        <v/>
      </c>
      <c r="I362" s="315" t="e">
        <f t="shared" si="48"/>
        <v>#VALUE!</v>
      </c>
      <c r="J362" s="315">
        <f>SUM($H$15:$H362)</f>
        <v>0</v>
      </c>
      <c r="K362" s="311"/>
      <c r="L362" s="311"/>
    </row>
    <row r="363" spans="1:12" x14ac:dyDescent="0.2">
      <c r="A363" s="312" t="str">
        <f t="shared" si="49"/>
        <v/>
      </c>
      <c r="B363" s="313" t="str">
        <f t="shared" si="45"/>
        <v/>
      </c>
      <c r="C363" s="315" t="str">
        <f t="shared" si="50"/>
        <v/>
      </c>
      <c r="D363" s="315" t="str">
        <f t="shared" si="53"/>
        <v/>
      </c>
      <c r="E363" s="316" t="e">
        <f t="shared" si="46"/>
        <v>#VALUE!</v>
      </c>
      <c r="F363" s="315" t="e">
        <f t="shared" si="47"/>
        <v>#VALUE!</v>
      </c>
      <c r="G363" s="315" t="str">
        <f t="shared" si="51"/>
        <v/>
      </c>
      <c r="H363" s="315" t="str">
        <f t="shared" si="52"/>
        <v/>
      </c>
      <c r="I363" s="315" t="e">
        <f t="shared" si="48"/>
        <v>#VALUE!</v>
      </c>
      <c r="J363" s="315">
        <f>SUM($H$15:$H363)</f>
        <v>0</v>
      </c>
      <c r="K363" s="311"/>
      <c r="L363" s="311"/>
    </row>
    <row r="364" spans="1:12" x14ac:dyDescent="0.2">
      <c r="A364" s="312" t="str">
        <f t="shared" si="49"/>
        <v/>
      </c>
      <c r="B364" s="313" t="str">
        <f t="shared" si="45"/>
        <v/>
      </c>
      <c r="C364" s="315" t="str">
        <f t="shared" si="50"/>
        <v/>
      </c>
      <c r="D364" s="315" t="str">
        <f t="shared" si="53"/>
        <v/>
      </c>
      <c r="E364" s="316" t="e">
        <f t="shared" si="46"/>
        <v>#VALUE!</v>
      </c>
      <c r="F364" s="315" t="e">
        <f t="shared" si="47"/>
        <v>#VALUE!</v>
      </c>
      <c r="G364" s="315" t="str">
        <f t="shared" si="51"/>
        <v/>
      </c>
      <c r="H364" s="315" t="str">
        <f t="shared" si="52"/>
        <v/>
      </c>
      <c r="I364" s="315" t="e">
        <f t="shared" si="48"/>
        <v>#VALUE!</v>
      </c>
      <c r="J364" s="315">
        <f>SUM($H$15:$H364)</f>
        <v>0</v>
      </c>
      <c r="K364" s="311"/>
      <c r="L364" s="311"/>
    </row>
    <row r="365" spans="1:12" x14ac:dyDescent="0.2">
      <c r="A365" s="312" t="str">
        <f t="shared" si="49"/>
        <v/>
      </c>
      <c r="B365" s="313" t="str">
        <f t="shared" si="45"/>
        <v/>
      </c>
      <c r="C365" s="315" t="str">
        <f t="shared" si="50"/>
        <v/>
      </c>
      <c r="D365" s="315" t="str">
        <f t="shared" si="53"/>
        <v/>
      </c>
      <c r="E365" s="316" t="e">
        <f t="shared" si="46"/>
        <v>#VALUE!</v>
      </c>
      <c r="F365" s="315" t="e">
        <f t="shared" si="47"/>
        <v>#VALUE!</v>
      </c>
      <c r="G365" s="315" t="str">
        <f t="shared" si="51"/>
        <v/>
      </c>
      <c r="H365" s="315" t="str">
        <f t="shared" si="52"/>
        <v/>
      </c>
      <c r="I365" s="315" t="e">
        <f t="shared" si="48"/>
        <v>#VALUE!</v>
      </c>
      <c r="J365" s="315">
        <f>SUM($H$15:$H365)</f>
        <v>0</v>
      </c>
      <c r="K365" s="311"/>
      <c r="L365" s="311"/>
    </row>
    <row r="366" spans="1:12" x14ac:dyDescent="0.2">
      <c r="A366" s="312" t="str">
        <f t="shared" si="49"/>
        <v/>
      </c>
      <c r="B366" s="313" t="str">
        <f t="shared" si="45"/>
        <v/>
      </c>
      <c r="C366" s="315" t="str">
        <f t="shared" si="50"/>
        <v/>
      </c>
      <c r="D366" s="315" t="str">
        <f t="shared" si="53"/>
        <v/>
      </c>
      <c r="E366" s="316" t="e">
        <f t="shared" si="46"/>
        <v>#VALUE!</v>
      </c>
      <c r="F366" s="315" t="e">
        <f t="shared" si="47"/>
        <v>#VALUE!</v>
      </c>
      <c r="G366" s="315" t="str">
        <f t="shared" si="51"/>
        <v/>
      </c>
      <c r="H366" s="315" t="str">
        <f t="shared" si="52"/>
        <v/>
      </c>
      <c r="I366" s="315" t="e">
        <f t="shared" si="48"/>
        <v>#VALUE!</v>
      </c>
      <c r="J366" s="315">
        <f>SUM($H$15:$H366)</f>
        <v>0</v>
      </c>
      <c r="K366" s="311"/>
      <c r="L366" s="311"/>
    </row>
    <row r="367" spans="1:12" x14ac:dyDescent="0.2">
      <c r="A367" s="312" t="str">
        <f t="shared" si="49"/>
        <v/>
      </c>
      <c r="B367" s="313" t="str">
        <f t="shared" si="45"/>
        <v/>
      </c>
      <c r="C367" s="315" t="str">
        <f t="shared" si="50"/>
        <v/>
      </c>
      <c r="D367" s="315" t="str">
        <f t="shared" si="53"/>
        <v/>
      </c>
      <c r="E367" s="316" t="e">
        <f t="shared" si="46"/>
        <v>#VALUE!</v>
      </c>
      <c r="F367" s="315" t="e">
        <f t="shared" si="47"/>
        <v>#VALUE!</v>
      </c>
      <c r="G367" s="315" t="str">
        <f t="shared" si="51"/>
        <v/>
      </c>
      <c r="H367" s="315" t="str">
        <f t="shared" si="52"/>
        <v/>
      </c>
      <c r="I367" s="315" t="e">
        <f t="shared" si="48"/>
        <v>#VALUE!</v>
      </c>
      <c r="J367" s="315">
        <f>SUM($H$15:$H367)</f>
        <v>0</v>
      </c>
      <c r="K367" s="311"/>
      <c r="L367" s="311"/>
    </row>
    <row r="368" spans="1:12" x14ac:dyDescent="0.2">
      <c r="A368" s="312" t="str">
        <f t="shared" si="49"/>
        <v/>
      </c>
      <c r="B368" s="313" t="str">
        <f t="shared" si="45"/>
        <v/>
      </c>
      <c r="C368" s="315" t="str">
        <f t="shared" si="50"/>
        <v/>
      </c>
      <c r="D368" s="315" t="str">
        <f t="shared" si="53"/>
        <v/>
      </c>
      <c r="E368" s="316" t="e">
        <f t="shared" si="46"/>
        <v>#VALUE!</v>
      </c>
      <c r="F368" s="315" t="e">
        <f t="shared" si="47"/>
        <v>#VALUE!</v>
      </c>
      <c r="G368" s="315" t="str">
        <f t="shared" si="51"/>
        <v/>
      </c>
      <c r="H368" s="315" t="str">
        <f t="shared" si="52"/>
        <v/>
      </c>
      <c r="I368" s="315" t="e">
        <f t="shared" si="48"/>
        <v>#VALUE!</v>
      </c>
      <c r="J368" s="315">
        <f>SUM($H$15:$H368)</f>
        <v>0</v>
      </c>
      <c r="K368" s="311"/>
      <c r="L368" s="311"/>
    </row>
    <row r="369" spans="1:12" x14ac:dyDescent="0.2">
      <c r="A369" s="312" t="str">
        <f t="shared" si="49"/>
        <v/>
      </c>
      <c r="B369" s="313" t="str">
        <f t="shared" si="45"/>
        <v/>
      </c>
      <c r="C369" s="315" t="str">
        <f t="shared" si="50"/>
        <v/>
      </c>
      <c r="D369" s="315" t="str">
        <f t="shared" si="53"/>
        <v/>
      </c>
      <c r="E369" s="316" t="e">
        <f t="shared" si="46"/>
        <v>#VALUE!</v>
      </c>
      <c r="F369" s="315" t="e">
        <f t="shared" si="47"/>
        <v>#VALUE!</v>
      </c>
      <c r="G369" s="315" t="str">
        <f t="shared" si="51"/>
        <v/>
      </c>
      <c r="H369" s="315" t="str">
        <f t="shared" si="52"/>
        <v/>
      </c>
      <c r="I369" s="315" t="e">
        <f t="shared" si="48"/>
        <v>#VALUE!</v>
      </c>
      <c r="J369" s="315">
        <f>SUM($H$15:$H369)</f>
        <v>0</v>
      </c>
      <c r="K369" s="311"/>
      <c r="L369" s="311"/>
    </row>
    <row r="370" spans="1:12" x14ac:dyDescent="0.2">
      <c r="A370" s="312" t="str">
        <f t="shared" si="49"/>
        <v/>
      </c>
      <c r="B370" s="313" t="str">
        <f t="shared" si="45"/>
        <v/>
      </c>
      <c r="C370" s="315" t="str">
        <f t="shared" si="50"/>
        <v/>
      </c>
      <c r="D370" s="315" t="str">
        <f t="shared" si="53"/>
        <v/>
      </c>
      <c r="E370" s="316" t="e">
        <f t="shared" si="46"/>
        <v>#VALUE!</v>
      </c>
      <c r="F370" s="315" t="e">
        <f t="shared" si="47"/>
        <v>#VALUE!</v>
      </c>
      <c r="G370" s="315" t="str">
        <f t="shared" si="51"/>
        <v/>
      </c>
      <c r="H370" s="315" t="str">
        <f t="shared" si="52"/>
        <v/>
      </c>
      <c r="I370" s="315" t="e">
        <f t="shared" si="48"/>
        <v>#VALUE!</v>
      </c>
      <c r="J370" s="315">
        <f>SUM($H$15:$H370)</f>
        <v>0</v>
      </c>
      <c r="K370" s="311"/>
      <c r="L370" s="311"/>
    </row>
    <row r="371" spans="1:12" x14ac:dyDescent="0.2">
      <c r="A371" s="312" t="str">
        <f t="shared" si="49"/>
        <v/>
      </c>
      <c r="B371" s="313" t="str">
        <f t="shared" si="45"/>
        <v/>
      </c>
      <c r="C371" s="315" t="str">
        <f t="shared" si="50"/>
        <v/>
      </c>
      <c r="D371" s="315" t="str">
        <f t="shared" si="53"/>
        <v/>
      </c>
      <c r="E371" s="316" t="e">
        <f t="shared" si="46"/>
        <v>#VALUE!</v>
      </c>
      <c r="F371" s="315" t="e">
        <f t="shared" si="47"/>
        <v>#VALUE!</v>
      </c>
      <c r="G371" s="315" t="str">
        <f t="shared" si="51"/>
        <v/>
      </c>
      <c r="H371" s="315" t="str">
        <f t="shared" si="52"/>
        <v/>
      </c>
      <c r="I371" s="315" t="e">
        <f t="shared" si="48"/>
        <v>#VALUE!</v>
      </c>
      <c r="J371" s="315">
        <f>SUM($H$15:$H371)</f>
        <v>0</v>
      </c>
      <c r="K371" s="311"/>
      <c r="L371" s="311"/>
    </row>
    <row r="372" spans="1:12" x14ac:dyDescent="0.2">
      <c r="A372" s="312" t="str">
        <f t="shared" si="49"/>
        <v/>
      </c>
      <c r="B372" s="313" t="str">
        <f t="shared" si="45"/>
        <v/>
      </c>
      <c r="C372" s="315" t="str">
        <f t="shared" si="50"/>
        <v/>
      </c>
      <c r="D372" s="315" t="str">
        <f t="shared" si="53"/>
        <v/>
      </c>
      <c r="E372" s="316" t="e">
        <f t="shared" si="46"/>
        <v>#VALUE!</v>
      </c>
      <c r="F372" s="315" t="e">
        <f t="shared" si="47"/>
        <v>#VALUE!</v>
      </c>
      <c r="G372" s="315" t="str">
        <f t="shared" si="51"/>
        <v/>
      </c>
      <c r="H372" s="315" t="str">
        <f t="shared" si="52"/>
        <v/>
      </c>
      <c r="I372" s="315" t="e">
        <f t="shared" si="48"/>
        <v>#VALUE!</v>
      </c>
      <c r="J372" s="315">
        <f>SUM($H$15:$H372)</f>
        <v>0</v>
      </c>
      <c r="K372" s="311"/>
      <c r="L372" s="311"/>
    </row>
    <row r="373" spans="1:12" x14ac:dyDescent="0.2">
      <c r="A373" s="312" t="str">
        <f t="shared" si="49"/>
        <v/>
      </c>
      <c r="B373" s="313" t="str">
        <f t="shared" si="45"/>
        <v/>
      </c>
      <c r="C373" s="315" t="str">
        <f t="shared" si="50"/>
        <v/>
      </c>
      <c r="D373" s="315" t="str">
        <f t="shared" si="53"/>
        <v/>
      </c>
      <c r="E373" s="316" t="e">
        <f t="shared" si="46"/>
        <v>#VALUE!</v>
      </c>
      <c r="F373" s="315" t="e">
        <f t="shared" si="47"/>
        <v>#VALUE!</v>
      </c>
      <c r="G373" s="315" t="str">
        <f t="shared" si="51"/>
        <v/>
      </c>
      <c r="H373" s="315" t="str">
        <f t="shared" si="52"/>
        <v/>
      </c>
      <c r="I373" s="315" t="e">
        <f t="shared" si="48"/>
        <v>#VALUE!</v>
      </c>
      <c r="J373" s="315">
        <f>SUM($H$15:$H373)</f>
        <v>0</v>
      </c>
      <c r="K373" s="311"/>
      <c r="L373" s="311"/>
    </row>
    <row r="374" spans="1:12" x14ac:dyDescent="0.2">
      <c r="A374" s="312" t="str">
        <f t="shared" si="49"/>
        <v/>
      </c>
      <c r="B374" s="313" t="str">
        <f t="shared" si="45"/>
        <v/>
      </c>
      <c r="C374" s="315" t="str">
        <f t="shared" si="50"/>
        <v/>
      </c>
      <c r="D374" s="315" t="str">
        <f t="shared" si="53"/>
        <v/>
      </c>
      <c r="E374" s="316" t="e">
        <f t="shared" si="46"/>
        <v>#VALUE!</v>
      </c>
      <c r="F374" s="315" t="e">
        <f t="shared" si="47"/>
        <v>#VALUE!</v>
      </c>
      <c r="G374" s="315" t="str">
        <f t="shared" si="51"/>
        <v/>
      </c>
      <c r="H374" s="315" t="str">
        <f t="shared" si="52"/>
        <v/>
      </c>
      <c r="I374" s="315" t="e">
        <f t="shared" si="48"/>
        <v>#VALUE!</v>
      </c>
      <c r="J374" s="315">
        <f>SUM($H$15:$H374)</f>
        <v>0</v>
      </c>
      <c r="K374" s="311"/>
      <c r="L374" s="311"/>
    </row>
    <row r="375" spans="1:12" x14ac:dyDescent="0.2">
      <c r="A375" s="318"/>
      <c r="B375" s="319"/>
      <c r="C375" s="319"/>
      <c r="D375" s="319"/>
      <c r="E375" s="319"/>
      <c r="F375" s="319"/>
      <c r="G375" s="319"/>
      <c r="H375" s="319"/>
      <c r="I375" s="319"/>
      <c r="J375" s="319"/>
      <c r="K375" s="320"/>
    </row>
    <row r="376" spans="1:12" x14ac:dyDescent="0.2">
      <c r="K376" s="320"/>
    </row>
    <row r="377" spans="1:12" x14ac:dyDescent="0.2">
      <c r="K377" s="320"/>
    </row>
    <row r="378" spans="1:12" x14ac:dyDescent="0.2">
      <c r="K378" s="320"/>
    </row>
    <row r="379" spans="1:12" x14ac:dyDescent="0.2">
      <c r="K379" s="320"/>
    </row>
    <row r="380" spans="1:12" x14ac:dyDescent="0.2">
      <c r="K380" s="320"/>
    </row>
    <row r="381" spans="1:12" x14ac:dyDescent="0.2">
      <c r="K381" s="320"/>
    </row>
    <row r="382" spans="1:12" x14ac:dyDescent="0.2">
      <c r="K382" s="320"/>
    </row>
    <row r="383" spans="1:12" x14ac:dyDescent="0.2">
      <c r="K383" s="320"/>
    </row>
    <row r="384" spans="1:12" x14ac:dyDescent="0.2">
      <c r="K384" s="320"/>
    </row>
    <row r="385" spans="11:11" x14ac:dyDescent="0.2">
      <c r="K385" s="320"/>
    </row>
    <row r="386" spans="11:11" x14ac:dyDescent="0.2">
      <c r="K386" s="320"/>
    </row>
    <row r="387" spans="11:11" x14ac:dyDescent="0.2">
      <c r="K387" s="320"/>
    </row>
    <row r="388" spans="11:11" x14ac:dyDescent="0.2">
      <c r="K388" s="320"/>
    </row>
    <row r="389" spans="11:11" x14ac:dyDescent="0.2">
      <c r="K389" s="320"/>
    </row>
    <row r="390" spans="11:11" x14ac:dyDescent="0.2">
      <c r="K390" s="320"/>
    </row>
    <row r="391" spans="11:11" x14ac:dyDescent="0.2">
      <c r="K391" s="320"/>
    </row>
    <row r="392" spans="11:11" x14ac:dyDescent="0.2">
      <c r="K392" s="320"/>
    </row>
    <row r="393" spans="11:11" x14ac:dyDescent="0.2">
      <c r="K393" s="320"/>
    </row>
    <row r="394" spans="11:11" x14ac:dyDescent="0.2">
      <c r="K394" s="320"/>
    </row>
    <row r="395" spans="11:11" x14ac:dyDescent="0.2">
      <c r="K395" s="320"/>
    </row>
    <row r="396" spans="11:11" x14ac:dyDescent="0.2">
      <c r="K396" s="320"/>
    </row>
    <row r="397" spans="11:11" x14ac:dyDescent="0.2">
      <c r="K397" s="320"/>
    </row>
    <row r="398" spans="11:11" x14ac:dyDescent="0.2">
      <c r="K398" s="320"/>
    </row>
    <row r="399" spans="11:11" x14ac:dyDescent="0.2">
      <c r="K399" s="320"/>
    </row>
  </sheetData>
  <sheetProtection sheet="1" objects="1" scenarios="1" selectLockedCells="1" selectUnlockedCells="1"/>
  <mergeCells count="3">
    <mergeCell ref="B4:D4"/>
    <mergeCell ref="F4:H4"/>
    <mergeCell ref="A1:J1"/>
  </mergeCells>
  <conditionalFormatting sqref="A15:E374">
    <cfRule type="expression" dxfId="11" priority="1" stopIfTrue="1">
      <formula>IF(ROW(A15)&gt;Last_Row,TRUE, FALSE)</formula>
    </cfRule>
    <cfRule type="expression" dxfId="10" priority="2" stopIfTrue="1">
      <formula>IF(ROW(A15)=Last_Row,TRUE, FALSE)</formula>
    </cfRule>
    <cfRule type="expression" dxfId="9" priority="3" stopIfTrue="1">
      <formula>IF(ROW(A15)&lt;Last_Row,TRUE, FALSE)</formula>
    </cfRule>
  </conditionalFormatting>
  <conditionalFormatting sqref="F15:J374">
    <cfRule type="expression" dxfId="8" priority="4" stopIfTrue="1">
      <formula>IF(ROW(F15)&gt;Last_Row,TRUE, FALSE)</formula>
    </cfRule>
    <cfRule type="expression" dxfId="7" priority="5" stopIfTrue="1">
      <formula>IF(ROW(F15)=Last_Row,TRUE, FALSE)</formula>
    </cfRule>
    <cfRule type="expression" dxfId="6" priority="6" stopIfTrue="1">
      <formula>IF(ROW(F15)&lt;=Last_Row,TRUE, FALSE)</formula>
    </cfRule>
  </conditionalFormatting>
  <dataValidations count="3">
    <dataValidation allowBlank="1" showInputMessage="1" showErrorMessage="1" promptTitle="Extra Payments" prompt="Enter an amount here if you want to make additional principal payments every pay period._x000a__x000a_For occasional extra payments, enter the extra principal amounts directly in the 'Extra Payment' column below." sqref="D10"/>
    <dataValidation type="date" operator="greaterThanOrEqual" allowBlank="1" showInputMessage="1" showErrorMessage="1" errorTitle="Date" error="Please enter a valid date greater than or equal to January 1, 1900." sqref="D8:D9">
      <formula1>1</formula1>
    </dataValidation>
    <dataValidation type="whole" allowBlank="1" showInputMessage="1" showErrorMessage="1" errorTitle="Years" error="Please enter a whole number of years from 1 to 30." sqref="D7">
      <formula1>1</formula1>
      <formula2>30</formula2>
    </dataValidation>
  </dataValidations>
  <printOptions horizontalCentered="1"/>
  <pageMargins left="0.75" right="0.5" top="0.5" bottom="0.5" header="0.5" footer="0.5"/>
  <pageSetup scale="80" orientation="landscape" r:id="rId1"/>
  <headerFooter alignWithMargins="0"/>
  <ignoredErrors>
    <ignoredError sqref="D5:D6 D7 D9"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50</vt:i4>
      </vt:variant>
    </vt:vector>
  </HeadingPairs>
  <TitlesOfParts>
    <vt:vector size="60" baseType="lpstr">
      <vt:lpstr>Read Me</vt:lpstr>
      <vt:lpstr>Quick Check</vt:lpstr>
      <vt:lpstr>Questionaire</vt:lpstr>
      <vt:lpstr>Review</vt:lpstr>
      <vt:lpstr>Summary</vt:lpstr>
      <vt:lpstr>12-Month Cash Flow</vt:lpstr>
      <vt:lpstr>10-Year Cash Flow</vt:lpstr>
      <vt:lpstr>Energy Calculation</vt:lpstr>
      <vt:lpstr>1st Loan Repayment</vt:lpstr>
      <vt:lpstr>2nd Loan Repayment</vt:lpstr>
      <vt:lpstr>'1st Loan Repayment'!Beg_Bal</vt:lpstr>
      <vt:lpstr>'2nd Loan Repayment'!Beg_Bal</vt:lpstr>
      <vt:lpstr>'1st Loan Repayment'!Cum_Int</vt:lpstr>
      <vt:lpstr>'2nd Loan Repayment'!Cum_Int</vt:lpstr>
      <vt:lpstr>'1st Loan Repayment'!Data</vt:lpstr>
      <vt:lpstr>'2nd Loan Repayment'!Data</vt:lpstr>
      <vt:lpstr>'1st Loan Repayment'!End_Bal</vt:lpstr>
      <vt:lpstr>'2nd Loan Repayment'!End_Bal</vt:lpstr>
      <vt:lpstr>'1st Loan Repayment'!Extra_Pay</vt:lpstr>
      <vt:lpstr>'2nd Loan Repayment'!Extra_Pay</vt:lpstr>
      <vt:lpstr>'1st Loan Repayment'!Full_Print</vt:lpstr>
      <vt:lpstr>'2nd Loan Repayment'!Full_Print</vt:lpstr>
      <vt:lpstr>'1st Loan Repayment'!Int</vt:lpstr>
      <vt:lpstr>'2nd Loan Repayment'!Int</vt:lpstr>
      <vt:lpstr>'1st Loan Repayment'!Interest_Rate</vt:lpstr>
      <vt:lpstr>'2nd Loan Repayment'!Interest_Rate</vt:lpstr>
      <vt:lpstr>'1st Loan Repayment'!Loan_Amount</vt:lpstr>
      <vt:lpstr>'2nd Loan Repayment'!Loan_Amount</vt:lpstr>
      <vt:lpstr>'1st Loan Repayment'!Loan_Start</vt:lpstr>
      <vt:lpstr>'2nd Loan Repayment'!Loan_Start</vt:lpstr>
      <vt:lpstr>'1st Loan Repayment'!Loan_Years</vt:lpstr>
      <vt:lpstr>'2nd Loan Repayment'!Loan_Years</vt:lpstr>
      <vt:lpstr>'1st Loan Repayment'!Num_Pmt_Per_Year</vt:lpstr>
      <vt:lpstr>'2nd Loan Repayment'!Num_Pmt_Per_Year</vt:lpstr>
      <vt:lpstr>'1st Loan Repayment'!Pay_Date</vt:lpstr>
      <vt:lpstr>'2nd Loan Repayment'!Pay_Date</vt:lpstr>
      <vt:lpstr>'1st Loan Repayment'!Pay_Num</vt:lpstr>
      <vt:lpstr>'2nd Loan Repayment'!Pay_Num</vt:lpstr>
      <vt:lpstr>'1st Loan Repayment'!Princ</vt:lpstr>
      <vt:lpstr>'2nd Loan Repayment'!Princ</vt:lpstr>
      <vt:lpstr>'1st Loan Repayment'!Print_Area</vt:lpstr>
      <vt:lpstr>'2nd Loan Repayment'!Print_Area</vt:lpstr>
      <vt:lpstr>'Read Me'!Print_Area</vt:lpstr>
      <vt:lpstr>Summary!Print_Area</vt:lpstr>
      <vt:lpstr>'10-Year Cash Flow'!Print_Titles</vt:lpstr>
      <vt:lpstr>'12-Month Cash Flow'!Print_Titles</vt:lpstr>
      <vt:lpstr>'1st Loan Repayment'!Print_Titles</vt:lpstr>
      <vt:lpstr>'2nd Loan Repayment'!Print_Titles</vt:lpstr>
      <vt:lpstr>'1st Loan Repayment'!Sched_Pay</vt:lpstr>
      <vt:lpstr>'2nd Loan Repayment'!Sched_Pay</vt:lpstr>
      <vt:lpstr>'1st Loan Repayment'!Scheduled_Extra_Payments</vt:lpstr>
      <vt:lpstr>'2nd Loan Repayment'!Scheduled_Extra_Payments</vt:lpstr>
      <vt:lpstr>'1st Loan Repayment'!Scheduled_Interest_Rate</vt:lpstr>
      <vt:lpstr>'2nd Loan Repayment'!Scheduled_Interest_Rate</vt:lpstr>
      <vt:lpstr>'1st Loan Repayment'!Scheduled_Monthly_Payment</vt:lpstr>
      <vt:lpstr>'2nd Loan Repayment'!Scheduled_Monthly_Payment</vt:lpstr>
      <vt:lpstr>'1st Loan Repayment'!Total_Interest</vt:lpstr>
      <vt:lpstr>'2nd Loan Repayment'!Total_Interest</vt:lpstr>
      <vt:lpstr>'1st Loan Repayment'!Total_Pay</vt:lpstr>
      <vt:lpstr>'2nd Loan Repayment'!Total_Pay</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sarah.holt</dc:creator>
  <cp:lastModifiedBy>DELL</cp:lastModifiedBy>
  <cp:lastPrinted>2015-12-11T09:28:31Z</cp:lastPrinted>
  <dcterms:created xsi:type="dcterms:W3CDTF">2008-05-19T11:05:07Z</dcterms:created>
  <dcterms:modified xsi:type="dcterms:W3CDTF">2015-12-21T07:52:33Z</dcterms:modified>
</cp:coreProperties>
</file>